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15"/>
  <workbookPr defaultThemeVersion="166925"/>
  <mc:AlternateContent xmlns:mc="http://schemas.openxmlformats.org/markup-compatibility/2006">
    <mc:Choice Requires="x15">
      <x15ac:absPath xmlns:x15ac="http://schemas.microsoft.com/office/spreadsheetml/2010/11/ac" url="/Users/matthewgurney/Downloads/"/>
    </mc:Choice>
  </mc:AlternateContent>
  <xr:revisionPtr revIDLastSave="0" documentId="8_{BEB037B1-B6BB-594A-BE8C-6E7456AE13E5}" xr6:coauthVersionLast="47" xr6:coauthVersionMax="47" xr10:uidLastSave="{00000000-0000-0000-0000-000000000000}"/>
  <bookViews>
    <workbookView xWindow="7420" yWindow="1500" windowWidth="37860" windowHeight="20860" firstSheet="1" activeTab="1" xr2:uid="{00000000-000D-0000-FFFF-FFFF00000000}"/>
  </bookViews>
  <sheets>
    <sheet name="Cover" sheetId="1" r:id="rId1"/>
    <sheet name="Programme Description" sheetId="2" r:id="rId2"/>
    <sheet name="Summary" sheetId="3" r:id="rId3"/>
    <sheet name="Notes" sheetId="5" r:id="rId4"/>
    <sheet name="Amendments" sheetId="6" r:id="rId5"/>
    <sheet name="DATA VALIDATION" sheetId="4"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5" i="4" l="1"/>
  <c r="AG15" i="4"/>
  <c r="AH15" i="4"/>
  <c r="AI15" i="4"/>
  <c r="AJ15" i="4"/>
  <c r="AK15" i="4"/>
  <c r="AL15" i="4"/>
  <c r="AF16" i="4"/>
  <c r="AG16" i="4"/>
  <c r="AH16" i="4"/>
  <c r="AI16" i="4"/>
  <c r="AJ16" i="4"/>
  <c r="AK16" i="4"/>
  <c r="AL16" i="4"/>
  <c r="AF17" i="4"/>
  <c r="AG17" i="4"/>
  <c r="AH17" i="4"/>
  <c r="AI17" i="4"/>
  <c r="AJ17" i="4"/>
  <c r="AK17" i="4"/>
  <c r="AL17" i="4"/>
  <c r="AF18" i="4"/>
  <c r="AG18" i="4"/>
  <c r="AH18" i="4"/>
  <c r="AI18" i="4"/>
  <c r="AJ18" i="4"/>
  <c r="AK18" i="4"/>
  <c r="AL18" i="4"/>
  <c r="AF19" i="4"/>
  <c r="AG19" i="4"/>
  <c r="AH19" i="4"/>
  <c r="AI19" i="4"/>
  <c r="AJ19" i="4"/>
  <c r="AK19" i="4"/>
  <c r="AL19" i="4"/>
  <c r="AF20" i="4"/>
  <c r="AG20" i="4"/>
  <c r="AH20" i="4"/>
  <c r="AI20" i="4"/>
  <c r="AJ20" i="4"/>
  <c r="AK20" i="4"/>
  <c r="AL20" i="4"/>
  <c r="AF21" i="4"/>
  <c r="AG21" i="4"/>
  <c r="AH21" i="4"/>
  <c r="AI21" i="4"/>
  <c r="AJ21" i="4"/>
  <c r="AK21" i="4"/>
  <c r="AL21" i="4"/>
  <c r="AF22" i="4"/>
  <c r="AG22" i="4"/>
  <c r="AH22" i="4"/>
  <c r="AI22" i="4"/>
  <c r="AJ22" i="4"/>
  <c r="AK22" i="4"/>
  <c r="AL22" i="4"/>
  <c r="AF23" i="4"/>
  <c r="AG23" i="4"/>
  <c r="AH23" i="4"/>
  <c r="AI23" i="4"/>
  <c r="AJ23" i="4"/>
  <c r="AK23" i="4"/>
  <c r="AL23" i="4"/>
  <c r="AF24" i="4"/>
  <c r="AG24" i="4"/>
  <c r="AH24" i="4"/>
  <c r="AI24" i="4"/>
  <c r="AJ24" i="4"/>
  <c r="AK24" i="4"/>
  <c r="AL24" i="4"/>
  <c r="AF25" i="4"/>
  <c r="AG25" i="4"/>
  <c r="AH25" i="4"/>
  <c r="AI25" i="4"/>
  <c r="AJ25" i="4"/>
  <c r="AK25" i="4"/>
  <c r="AL25" i="4"/>
  <c r="AF26" i="4"/>
  <c r="AG26" i="4"/>
  <c r="AH26" i="4"/>
  <c r="AI26" i="4"/>
  <c r="AJ26" i="4"/>
  <c r="AK26" i="4"/>
  <c r="AL26" i="4"/>
  <c r="AF27" i="4"/>
  <c r="AG27" i="4"/>
  <c r="AH27" i="4"/>
  <c r="AI27" i="4"/>
  <c r="AJ27" i="4"/>
  <c r="AK27" i="4"/>
  <c r="AL27" i="4"/>
  <c r="AF28" i="4"/>
  <c r="AG28" i="4"/>
  <c r="AH28" i="4"/>
  <c r="AI28" i="4"/>
  <c r="AJ28" i="4"/>
  <c r="AK28" i="4"/>
  <c r="AL28" i="4"/>
  <c r="AF29" i="4"/>
  <c r="AG29" i="4"/>
  <c r="AH29" i="4"/>
  <c r="AI29" i="4"/>
  <c r="AJ29" i="4"/>
  <c r="AK29" i="4"/>
  <c r="AL29" i="4"/>
  <c r="AF30" i="4"/>
  <c r="AG30" i="4"/>
  <c r="AH30" i="4"/>
  <c r="AI30" i="4"/>
  <c r="AJ30" i="4"/>
  <c r="AK30" i="4"/>
  <c r="AL30" i="4"/>
  <c r="AF31" i="4"/>
  <c r="AG31" i="4"/>
  <c r="AH31" i="4"/>
  <c r="AI31" i="4"/>
  <c r="AJ31" i="4"/>
  <c r="AK31" i="4"/>
  <c r="AL31" i="4"/>
  <c r="AF32" i="4"/>
  <c r="AG32" i="4"/>
  <c r="AH32" i="4"/>
  <c r="AI32" i="4"/>
  <c r="AJ32" i="4"/>
  <c r="AK32" i="4"/>
  <c r="AL32" i="4"/>
  <c r="AF33" i="4"/>
  <c r="AG33" i="4"/>
  <c r="AH33" i="4"/>
  <c r="AI33" i="4"/>
  <c r="AJ33" i="4"/>
  <c r="AK33" i="4"/>
  <c r="AL33" i="4"/>
  <c r="AF34" i="4"/>
  <c r="AG34" i="4"/>
  <c r="AH34" i="4"/>
  <c r="AI34" i="4"/>
  <c r="AJ34" i="4"/>
  <c r="AK34" i="4"/>
  <c r="AL34" i="4"/>
  <c r="AF35" i="4"/>
  <c r="AG35" i="4"/>
  <c r="AH35" i="4"/>
  <c r="AI35" i="4"/>
  <c r="AJ35" i="4"/>
  <c r="AK35" i="4"/>
  <c r="AL35" i="4"/>
  <c r="AF36" i="4"/>
  <c r="AG36" i="4"/>
  <c r="AH36" i="4"/>
  <c r="AI36" i="4"/>
  <c r="AJ36" i="4"/>
  <c r="AK36" i="4"/>
  <c r="AL36" i="4"/>
  <c r="AF37" i="4"/>
  <c r="AG37" i="4"/>
  <c r="AH37" i="4"/>
  <c r="AI37" i="4"/>
  <c r="AJ37" i="4"/>
  <c r="AK37" i="4"/>
  <c r="AL37" i="4"/>
  <c r="AF38" i="4"/>
  <c r="AG38" i="4"/>
  <c r="AH38" i="4"/>
  <c r="AI38" i="4"/>
  <c r="AJ38" i="4"/>
  <c r="AK38" i="4"/>
  <c r="AL38" i="4"/>
  <c r="AF39" i="4"/>
  <c r="AG39" i="4"/>
  <c r="AH39" i="4"/>
  <c r="AI39" i="4"/>
  <c r="AJ39" i="4"/>
  <c r="AK39" i="4"/>
  <c r="AL39" i="4"/>
  <c r="AF40" i="4"/>
  <c r="AG40" i="4"/>
  <c r="AH40" i="4"/>
  <c r="AI40" i="4"/>
  <c r="AJ40" i="4"/>
  <c r="AK40" i="4"/>
  <c r="AL40" i="4"/>
  <c r="AF41" i="4"/>
  <c r="AG41" i="4"/>
  <c r="AH41" i="4"/>
  <c r="AI41" i="4"/>
  <c r="AJ41" i="4"/>
  <c r="AK41" i="4"/>
  <c r="AL41" i="4"/>
  <c r="AF42" i="4"/>
  <c r="AG42" i="4"/>
  <c r="AH42" i="4"/>
  <c r="AI42" i="4"/>
  <c r="AJ42" i="4"/>
  <c r="AK42" i="4"/>
  <c r="AL42" i="4"/>
  <c r="AF43" i="4"/>
  <c r="AG43" i="4"/>
  <c r="AH43" i="4"/>
  <c r="AI43" i="4"/>
  <c r="AJ43" i="4"/>
  <c r="AK43" i="4"/>
  <c r="AL43" i="4"/>
  <c r="AF44" i="4"/>
  <c r="AG44" i="4"/>
  <c r="AH44" i="4"/>
  <c r="AI44" i="4"/>
  <c r="AJ44" i="4"/>
  <c r="AK44" i="4"/>
  <c r="AL44" i="4"/>
  <c r="AF45" i="4"/>
  <c r="AG45" i="4"/>
  <c r="AH45" i="4"/>
  <c r="AI45" i="4"/>
  <c r="AJ45" i="4"/>
  <c r="AK45" i="4"/>
  <c r="AL45" i="4"/>
  <c r="AF46" i="4"/>
  <c r="AG46" i="4"/>
  <c r="AH46" i="4"/>
  <c r="AI46" i="4"/>
  <c r="AJ46" i="4"/>
  <c r="AK46" i="4"/>
  <c r="AL46" i="4"/>
  <c r="AF47" i="4"/>
  <c r="AG47" i="4"/>
  <c r="AH47" i="4"/>
  <c r="AI47" i="4"/>
  <c r="AJ47" i="4"/>
  <c r="AK47" i="4"/>
  <c r="AL47" i="4"/>
  <c r="AF48" i="4"/>
  <c r="AG48" i="4"/>
  <c r="AH48" i="4"/>
  <c r="AI48" i="4"/>
  <c r="AJ48" i="4"/>
  <c r="AK48" i="4"/>
  <c r="AL48" i="4"/>
  <c r="AF49" i="4"/>
  <c r="AG49" i="4"/>
  <c r="AH49" i="4"/>
  <c r="AI49" i="4"/>
  <c r="AJ49" i="4"/>
  <c r="AK49" i="4"/>
  <c r="AL49" i="4"/>
  <c r="AF50" i="4"/>
  <c r="AG50" i="4"/>
  <c r="AH50" i="4"/>
  <c r="AI50" i="4"/>
  <c r="AJ50" i="4"/>
  <c r="AK50" i="4"/>
  <c r="AL50" i="4"/>
  <c r="AF51" i="4"/>
  <c r="AG51" i="4"/>
  <c r="AH51" i="4"/>
  <c r="AI51" i="4"/>
  <c r="AJ51" i="4"/>
  <c r="AK51" i="4"/>
  <c r="AL51" i="4"/>
  <c r="AF52" i="4"/>
  <c r="AG52" i="4"/>
  <c r="AH52" i="4"/>
  <c r="AI52" i="4"/>
  <c r="AJ52" i="4"/>
  <c r="AK52" i="4"/>
  <c r="AL52" i="4"/>
  <c r="AF53" i="4"/>
  <c r="AG53" i="4"/>
  <c r="AH53" i="4"/>
  <c r="AI53" i="4"/>
  <c r="AJ53" i="4"/>
  <c r="AK53" i="4"/>
  <c r="AL53" i="4"/>
  <c r="AF54" i="4"/>
  <c r="AG54" i="4"/>
  <c r="AH54" i="4"/>
  <c r="AI54" i="4"/>
  <c r="AJ54" i="4"/>
  <c r="AK54" i="4"/>
  <c r="AL54" i="4"/>
  <c r="AF55" i="4"/>
  <c r="AG55" i="4"/>
  <c r="AH55" i="4"/>
  <c r="AI55" i="4"/>
  <c r="AJ55" i="4"/>
  <c r="AK55" i="4"/>
  <c r="AL55" i="4"/>
  <c r="AF56" i="4"/>
  <c r="AG56" i="4"/>
  <c r="AH56" i="4"/>
  <c r="AI56" i="4"/>
  <c r="AJ56" i="4"/>
  <c r="AK56" i="4"/>
  <c r="AL56" i="4"/>
  <c r="AF57" i="4"/>
  <c r="AG57" i="4"/>
  <c r="AH57" i="4"/>
  <c r="AI57" i="4"/>
  <c r="AJ57" i="4"/>
  <c r="AK57" i="4"/>
  <c r="AL57" i="4"/>
  <c r="AF58" i="4"/>
  <c r="AG58" i="4"/>
  <c r="AH58" i="4"/>
  <c r="AI58" i="4"/>
  <c r="AJ58" i="4"/>
  <c r="AK58" i="4"/>
  <c r="AL58" i="4"/>
  <c r="AF59" i="4"/>
  <c r="AG59" i="4"/>
  <c r="AH59" i="4"/>
  <c r="AI59" i="4"/>
  <c r="AJ59" i="4"/>
  <c r="AK59" i="4"/>
  <c r="AL59" i="4"/>
  <c r="AF60" i="4"/>
  <c r="AG60" i="4"/>
  <c r="AH60" i="4"/>
  <c r="AI60" i="4"/>
  <c r="AJ60" i="4"/>
  <c r="AK60" i="4"/>
  <c r="AL60" i="4"/>
  <c r="AF61" i="4"/>
  <c r="AG61" i="4"/>
  <c r="AH61" i="4"/>
  <c r="AI61" i="4"/>
  <c r="AJ61" i="4"/>
  <c r="AK61" i="4"/>
  <c r="AL61" i="4"/>
  <c r="AF62" i="4"/>
  <c r="AG62" i="4"/>
  <c r="AH62" i="4"/>
  <c r="AI62" i="4"/>
  <c r="AJ62" i="4"/>
  <c r="AK62" i="4"/>
  <c r="AL62" i="4"/>
  <c r="AF63" i="4"/>
  <c r="AG63" i="4"/>
  <c r="AH63" i="4"/>
  <c r="AI63" i="4"/>
  <c r="AJ63" i="4"/>
  <c r="AK63" i="4"/>
  <c r="AL63" i="4"/>
  <c r="AF64" i="4"/>
  <c r="AG64" i="4"/>
  <c r="AH64" i="4"/>
  <c r="AI64" i="4"/>
  <c r="AJ64" i="4"/>
  <c r="AK64" i="4"/>
  <c r="AL64" i="4"/>
  <c r="AF65" i="4"/>
  <c r="AG65" i="4"/>
  <c r="AH65" i="4"/>
  <c r="AI65" i="4"/>
  <c r="AJ65" i="4"/>
  <c r="AK65" i="4"/>
  <c r="AL65" i="4"/>
  <c r="AF66" i="4"/>
  <c r="AG66" i="4"/>
  <c r="AH66" i="4"/>
  <c r="AI66" i="4"/>
  <c r="AJ66" i="4"/>
  <c r="AK66" i="4"/>
  <c r="AL66" i="4"/>
  <c r="AF67" i="4"/>
  <c r="AG67" i="4"/>
  <c r="AH67" i="4"/>
  <c r="AI67" i="4"/>
  <c r="AJ67" i="4"/>
  <c r="AK67" i="4"/>
  <c r="AL67" i="4"/>
  <c r="AF68" i="4"/>
  <c r="AG68" i="4"/>
  <c r="AH68" i="4"/>
  <c r="AI68" i="4"/>
  <c r="AJ68" i="4"/>
  <c r="AK68" i="4"/>
  <c r="AL68" i="4"/>
  <c r="AF69" i="4"/>
  <c r="AG69" i="4"/>
  <c r="AH69" i="4"/>
  <c r="AI69" i="4"/>
  <c r="AJ69" i="4"/>
  <c r="AK69" i="4"/>
  <c r="AL69" i="4"/>
  <c r="AF70" i="4"/>
  <c r="AG70" i="4"/>
  <c r="AH70" i="4"/>
  <c r="AI70" i="4"/>
  <c r="AJ70" i="4"/>
  <c r="AK70" i="4"/>
  <c r="AL70" i="4"/>
  <c r="AF71" i="4"/>
  <c r="AG71" i="4"/>
  <c r="AH71" i="4"/>
  <c r="AI71" i="4"/>
  <c r="AJ71" i="4"/>
  <c r="AK71" i="4"/>
  <c r="AL71" i="4"/>
  <c r="AF72" i="4"/>
  <c r="AG72" i="4"/>
  <c r="AH72" i="4"/>
  <c r="AI72" i="4"/>
  <c r="AJ72" i="4"/>
  <c r="AK72" i="4"/>
  <c r="AL72" i="4"/>
  <c r="AF73" i="4"/>
  <c r="AG73" i="4"/>
  <c r="AH73" i="4"/>
  <c r="AI73" i="4"/>
  <c r="AJ73" i="4"/>
  <c r="AK73" i="4"/>
  <c r="AL73" i="4"/>
  <c r="AF74" i="4"/>
  <c r="AG74" i="4"/>
  <c r="AH74" i="4"/>
  <c r="AI74" i="4"/>
  <c r="AJ74" i="4"/>
  <c r="AK74" i="4"/>
  <c r="AL74" i="4"/>
  <c r="AF75" i="4"/>
  <c r="AG75" i="4"/>
  <c r="AH75" i="4"/>
  <c r="AI75" i="4"/>
  <c r="AJ75" i="4"/>
  <c r="AK75" i="4"/>
  <c r="AL75" i="4"/>
  <c r="AF76" i="4"/>
  <c r="AG76" i="4"/>
  <c r="AH76" i="4"/>
  <c r="AI76" i="4"/>
  <c r="AJ76" i="4"/>
  <c r="AK76" i="4"/>
  <c r="AL76" i="4"/>
  <c r="AF77" i="4"/>
  <c r="AG77" i="4"/>
  <c r="AH77" i="4"/>
  <c r="AI77" i="4"/>
  <c r="AJ77" i="4"/>
  <c r="AK77" i="4"/>
  <c r="AL77" i="4"/>
  <c r="AF78" i="4"/>
  <c r="AG78" i="4"/>
  <c r="AH78" i="4"/>
  <c r="AI78" i="4"/>
  <c r="AJ78" i="4"/>
  <c r="AK78" i="4"/>
  <c r="AL78" i="4"/>
  <c r="AF79" i="4"/>
  <c r="AG79" i="4"/>
  <c r="AH79" i="4"/>
  <c r="AI79" i="4"/>
  <c r="AJ79" i="4"/>
  <c r="AK79" i="4"/>
  <c r="AL79" i="4"/>
  <c r="AF80" i="4"/>
  <c r="AG80" i="4"/>
  <c r="AH80" i="4"/>
  <c r="AI80" i="4"/>
  <c r="AJ80" i="4"/>
  <c r="AK80" i="4"/>
  <c r="AL80" i="4"/>
  <c r="AF81" i="4"/>
  <c r="AG81" i="4"/>
  <c r="AH81" i="4"/>
  <c r="AI81" i="4"/>
  <c r="AJ81" i="4"/>
  <c r="AK81" i="4"/>
  <c r="AL81" i="4"/>
  <c r="AF82" i="4"/>
  <c r="AG82" i="4"/>
  <c r="AH82" i="4"/>
  <c r="AI82" i="4"/>
  <c r="AJ82" i="4"/>
  <c r="AK82" i="4"/>
  <c r="AL82" i="4"/>
  <c r="AF83" i="4"/>
  <c r="AG83" i="4"/>
  <c r="AH83" i="4"/>
  <c r="AI83" i="4"/>
  <c r="AJ83" i="4"/>
  <c r="AK83" i="4"/>
  <c r="AL83" i="4"/>
  <c r="AF84" i="4"/>
  <c r="AG84" i="4"/>
  <c r="AH84" i="4"/>
  <c r="AI84" i="4"/>
  <c r="AJ84" i="4"/>
  <c r="AK84" i="4"/>
  <c r="AL84" i="4"/>
  <c r="AF85" i="4"/>
  <c r="AG85" i="4"/>
  <c r="AH85" i="4"/>
  <c r="AI85" i="4"/>
  <c r="AJ85" i="4"/>
  <c r="AK85" i="4"/>
  <c r="AL85" i="4"/>
  <c r="AF86" i="4"/>
  <c r="AG86" i="4"/>
  <c r="AH86" i="4"/>
  <c r="AI86" i="4"/>
  <c r="AJ86" i="4"/>
  <c r="AK86" i="4"/>
  <c r="AL86" i="4"/>
  <c r="AF87" i="4"/>
  <c r="AG87" i="4"/>
  <c r="AH87" i="4"/>
  <c r="AI87" i="4"/>
  <c r="AJ87" i="4"/>
  <c r="AK87" i="4"/>
  <c r="AL87" i="4"/>
  <c r="AF88" i="4"/>
  <c r="AG88" i="4"/>
  <c r="AH88" i="4"/>
  <c r="AI88" i="4"/>
  <c r="AJ88" i="4"/>
  <c r="AK88" i="4"/>
  <c r="AL88" i="4"/>
  <c r="AF89" i="4"/>
  <c r="AG89" i="4"/>
  <c r="AH89" i="4"/>
  <c r="AI89" i="4"/>
  <c r="AJ89" i="4"/>
  <c r="AK89" i="4"/>
  <c r="AL89" i="4"/>
  <c r="AF90" i="4"/>
  <c r="AG90" i="4"/>
  <c r="AH90" i="4"/>
  <c r="AI90" i="4"/>
  <c r="AJ90" i="4"/>
  <c r="AK90" i="4"/>
  <c r="AL90" i="4"/>
  <c r="AF91" i="4"/>
  <c r="AG91" i="4"/>
  <c r="AH91" i="4"/>
  <c r="AI91" i="4"/>
  <c r="AJ91" i="4"/>
  <c r="AK91" i="4"/>
  <c r="AL91" i="4"/>
  <c r="AF92" i="4"/>
  <c r="AG92" i="4"/>
  <c r="AH92" i="4"/>
  <c r="AI92" i="4"/>
  <c r="AJ92" i="4"/>
  <c r="AK92" i="4"/>
  <c r="AL92" i="4"/>
  <c r="AF93" i="4"/>
  <c r="AG93" i="4"/>
  <c r="AH93" i="4"/>
  <c r="AI93" i="4"/>
  <c r="AJ93" i="4"/>
  <c r="AK93" i="4"/>
  <c r="AL93" i="4"/>
  <c r="AF94" i="4"/>
  <c r="AG94" i="4"/>
  <c r="AH94" i="4"/>
  <c r="AI94" i="4"/>
  <c r="AJ94" i="4"/>
  <c r="AK94" i="4"/>
  <c r="AL94" i="4"/>
  <c r="AF95" i="4"/>
  <c r="AG95" i="4"/>
  <c r="AH95" i="4"/>
  <c r="AI95" i="4"/>
  <c r="AJ95" i="4"/>
  <c r="AK95" i="4"/>
  <c r="AL95" i="4"/>
  <c r="AF96" i="4"/>
  <c r="AG96" i="4"/>
  <c r="AH96" i="4"/>
  <c r="AI96" i="4"/>
  <c r="AJ96" i="4"/>
  <c r="AK96" i="4"/>
  <c r="AL96" i="4"/>
  <c r="AF97" i="4"/>
  <c r="AG97" i="4"/>
  <c r="AH97" i="4"/>
  <c r="AI97" i="4"/>
  <c r="AJ97" i="4"/>
  <c r="AK97" i="4"/>
  <c r="AL97" i="4"/>
  <c r="AF98" i="4"/>
  <c r="AG98" i="4"/>
  <c r="AH98" i="4"/>
  <c r="AI98" i="4"/>
  <c r="AJ98" i="4"/>
  <c r="AK98" i="4"/>
  <c r="AL98" i="4"/>
  <c r="AF99" i="4"/>
  <c r="AG99" i="4"/>
  <c r="AH99" i="4"/>
  <c r="AI99" i="4"/>
  <c r="AJ99" i="4"/>
  <c r="AK99" i="4"/>
  <c r="AL99" i="4"/>
  <c r="AF100" i="4"/>
  <c r="AG100" i="4"/>
  <c r="AH100" i="4"/>
  <c r="AI100" i="4"/>
  <c r="AJ100" i="4"/>
  <c r="AK100" i="4"/>
  <c r="AL100" i="4"/>
  <c r="AF101" i="4"/>
  <c r="AG101" i="4"/>
  <c r="AH101" i="4"/>
  <c r="AI101" i="4"/>
  <c r="AJ101" i="4"/>
  <c r="AK101" i="4"/>
  <c r="AL101" i="4"/>
  <c r="AF102" i="4"/>
  <c r="AG102" i="4"/>
  <c r="AH102" i="4"/>
  <c r="AI102" i="4"/>
  <c r="AJ102" i="4"/>
  <c r="AK102" i="4"/>
  <c r="AL102" i="4"/>
  <c r="AF103" i="4"/>
  <c r="AG103" i="4"/>
  <c r="AH103" i="4"/>
  <c r="AI103" i="4"/>
  <c r="AJ103" i="4"/>
  <c r="AK103" i="4"/>
  <c r="AL103" i="4"/>
  <c r="AF104" i="4"/>
  <c r="AG104" i="4"/>
  <c r="AH104" i="4"/>
  <c r="AI104" i="4"/>
  <c r="AJ104" i="4"/>
  <c r="AK104" i="4"/>
  <c r="AL104" i="4"/>
  <c r="AF105" i="4"/>
  <c r="AG105" i="4"/>
  <c r="AH105" i="4"/>
  <c r="AI105" i="4"/>
  <c r="AJ105" i="4"/>
  <c r="AK105" i="4"/>
  <c r="AL105" i="4"/>
  <c r="AF106" i="4"/>
  <c r="AG106" i="4"/>
  <c r="AH106" i="4"/>
  <c r="AI106" i="4"/>
  <c r="AJ106" i="4"/>
  <c r="AK106" i="4"/>
  <c r="AL106" i="4"/>
  <c r="AF107" i="4"/>
  <c r="AG107" i="4"/>
  <c r="AH107" i="4"/>
  <c r="AI107" i="4"/>
  <c r="AJ107" i="4"/>
  <c r="AK107" i="4"/>
  <c r="AL107" i="4"/>
  <c r="AF108" i="4"/>
  <c r="AG108" i="4"/>
  <c r="AH108" i="4"/>
  <c r="AI108" i="4"/>
  <c r="AJ108" i="4"/>
  <c r="AK108" i="4"/>
  <c r="AL108" i="4"/>
  <c r="AF109" i="4"/>
  <c r="AG109" i="4"/>
  <c r="AH109" i="4"/>
  <c r="AI109" i="4"/>
  <c r="AJ109" i="4"/>
  <c r="AK109" i="4"/>
  <c r="AL109" i="4"/>
  <c r="AF110" i="4"/>
  <c r="AG110" i="4"/>
  <c r="AH110" i="4"/>
  <c r="AI110" i="4"/>
  <c r="AJ110" i="4"/>
  <c r="AK110" i="4"/>
  <c r="AL110" i="4"/>
  <c r="AF111" i="4"/>
  <c r="AG111" i="4"/>
  <c r="AH111" i="4"/>
  <c r="AI111" i="4"/>
  <c r="AJ111" i="4"/>
  <c r="AK111" i="4"/>
  <c r="AL111" i="4"/>
  <c r="AF112" i="4"/>
  <c r="AG112" i="4"/>
  <c r="AH112" i="4"/>
  <c r="AI112" i="4"/>
  <c r="AJ112" i="4"/>
  <c r="AK112" i="4"/>
  <c r="AL112" i="4"/>
  <c r="AF113" i="4"/>
  <c r="AG113" i="4"/>
  <c r="AH113" i="4"/>
  <c r="AI113" i="4"/>
  <c r="AJ113" i="4"/>
  <c r="AK113" i="4"/>
  <c r="AL113" i="4"/>
  <c r="AF114" i="4"/>
  <c r="AG114" i="4"/>
  <c r="AH114" i="4"/>
  <c r="AI114" i="4"/>
  <c r="AJ114" i="4"/>
  <c r="AK114" i="4"/>
  <c r="AL114" i="4"/>
  <c r="AF115" i="4"/>
  <c r="AG115" i="4"/>
  <c r="AH115" i="4"/>
  <c r="AI115" i="4"/>
  <c r="AJ115" i="4"/>
  <c r="AK115" i="4"/>
  <c r="AL115" i="4"/>
  <c r="AF116" i="4"/>
  <c r="AG116" i="4"/>
  <c r="AH116" i="4"/>
  <c r="AI116" i="4"/>
  <c r="AJ116" i="4"/>
  <c r="AK116" i="4"/>
  <c r="AL116" i="4"/>
  <c r="AF117" i="4"/>
  <c r="AG117" i="4"/>
  <c r="AH117" i="4"/>
  <c r="AI117" i="4"/>
  <c r="AJ117" i="4"/>
  <c r="AK117" i="4"/>
  <c r="AL117" i="4"/>
  <c r="AF118" i="4"/>
  <c r="AG118" i="4"/>
  <c r="AH118" i="4"/>
  <c r="AI118" i="4"/>
  <c r="AJ118" i="4"/>
  <c r="AK118" i="4"/>
  <c r="AL118" i="4"/>
  <c r="AF119" i="4"/>
  <c r="AG119" i="4"/>
  <c r="AH119" i="4"/>
  <c r="AI119" i="4"/>
  <c r="AJ119" i="4"/>
  <c r="AK119" i="4"/>
  <c r="AL119" i="4"/>
  <c r="AF120" i="4"/>
  <c r="AG120" i="4"/>
  <c r="AH120" i="4"/>
  <c r="AI120" i="4"/>
  <c r="AJ120" i="4"/>
  <c r="AK120" i="4"/>
  <c r="AL120" i="4"/>
  <c r="AF121" i="4"/>
  <c r="AG121" i="4"/>
  <c r="AH121" i="4"/>
  <c r="AI121" i="4"/>
  <c r="AJ121" i="4"/>
  <c r="AK121" i="4"/>
  <c r="AL121" i="4"/>
  <c r="AF122" i="4"/>
  <c r="AG122" i="4"/>
  <c r="AH122" i="4"/>
  <c r="AI122" i="4"/>
  <c r="AJ122" i="4"/>
  <c r="AK122" i="4"/>
  <c r="AL122" i="4"/>
  <c r="AF123" i="4"/>
  <c r="AG123" i="4"/>
  <c r="AH123" i="4"/>
  <c r="AI123" i="4"/>
  <c r="AJ123" i="4"/>
  <c r="AK123" i="4"/>
  <c r="AL123" i="4"/>
  <c r="AF124" i="4"/>
  <c r="AG124" i="4"/>
  <c r="AH124" i="4"/>
  <c r="AI124" i="4"/>
  <c r="AJ124" i="4"/>
  <c r="AK124" i="4"/>
  <c r="AL124" i="4"/>
  <c r="AF125" i="4"/>
  <c r="AG125" i="4"/>
  <c r="AH125" i="4"/>
  <c r="AI125" i="4"/>
  <c r="AJ125" i="4"/>
  <c r="AK125" i="4"/>
  <c r="AL125" i="4"/>
  <c r="AF126" i="4"/>
  <c r="AG126" i="4"/>
  <c r="AH126" i="4"/>
  <c r="AI126" i="4"/>
  <c r="AJ126" i="4"/>
  <c r="AK126" i="4"/>
  <c r="AL126" i="4"/>
  <c r="AF127" i="4"/>
  <c r="AG127" i="4"/>
  <c r="AH127" i="4"/>
  <c r="AI127" i="4"/>
  <c r="AJ127" i="4"/>
  <c r="AK127" i="4"/>
  <c r="AL127" i="4"/>
  <c r="AF128" i="4"/>
  <c r="AG128" i="4"/>
  <c r="AH128" i="4"/>
  <c r="AI128" i="4"/>
  <c r="AJ128" i="4"/>
  <c r="AK128" i="4"/>
  <c r="AL128" i="4"/>
  <c r="AF129" i="4"/>
  <c r="AG129" i="4"/>
  <c r="AH129" i="4"/>
  <c r="AI129" i="4"/>
  <c r="AJ129" i="4"/>
  <c r="AK129" i="4"/>
  <c r="AL129" i="4"/>
  <c r="AF130" i="4"/>
  <c r="AG130" i="4"/>
  <c r="AH130" i="4"/>
  <c r="AI130" i="4"/>
  <c r="AJ130" i="4"/>
  <c r="AK130" i="4"/>
  <c r="AL130" i="4"/>
  <c r="AF131" i="4"/>
  <c r="AG131" i="4"/>
  <c r="AH131" i="4"/>
  <c r="AI131" i="4"/>
  <c r="AJ131" i="4"/>
  <c r="AK131" i="4"/>
  <c r="AL131" i="4"/>
  <c r="AF132" i="4"/>
  <c r="AG132" i="4"/>
  <c r="AH132" i="4"/>
  <c r="AI132" i="4"/>
  <c r="AJ132" i="4"/>
  <c r="AK132" i="4"/>
  <c r="AL132" i="4"/>
  <c r="AF133" i="4"/>
  <c r="AG133" i="4"/>
  <c r="AH133" i="4"/>
  <c r="AI133" i="4"/>
  <c r="AJ133" i="4"/>
  <c r="AK133" i="4"/>
  <c r="AL133" i="4"/>
  <c r="AF134" i="4"/>
  <c r="AG134" i="4"/>
  <c r="AH134" i="4"/>
  <c r="AI134" i="4"/>
  <c r="AJ134" i="4"/>
  <c r="AK134" i="4"/>
  <c r="AL134" i="4"/>
  <c r="AF135" i="4"/>
  <c r="AG135" i="4"/>
  <c r="AH135" i="4"/>
  <c r="AI135" i="4"/>
  <c r="AJ135" i="4"/>
  <c r="AK135" i="4"/>
  <c r="AL135" i="4"/>
  <c r="AF136" i="4"/>
  <c r="AG136" i="4"/>
  <c r="AH136" i="4"/>
  <c r="AI136" i="4"/>
  <c r="AJ136" i="4"/>
  <c r="AK136" i="4"/>
  <c r="AL136" i="4"/>
  <c r="AF137" i="4"/>
  <c r="AG137" i="4"/>
  <c r="AH137" i="4"/>
  <c r="AI137" i="4"/>
  <c r="AJ137" i="4"/>
  <c r="AK137" i="4"/>
  <c r="AL137" i="4"/>
  <c r="AF138" i="4"/>
  <c r="AG138" i="4"/>
  <c r="AH138" i="4"/>
  <c r="AI138" i="4"/>
  <c r="AJ138" i="4"/>
  <c r="AK138" i="4"/>
  <c r="AL138" i="4"/>
  <c r="AF139" i="4"/>
  <c r="AG139" i="4"/>
  <c r="AH139" i="4"/>
  <c r="AI139" i="4"/>
  <c r="AJ139" i="4"/>
  <c r="AK139" i="4"/>
  <c r="AL139" i="4"/>
  <c r="AF140" i="4"/>
  <c r="AG140" i="4"/>
  <c r="AH140" i="4"/>
  <c r="AI140" i="4"/>
  <c r="AJ140" i="4"/>
  <c r="AK140" i="4"/>
  <c r="AL140" i="4"/>
  <c r="AF141" i="4"/>
  <c r="AG141" i="4"/>
  <c r="AH141" i="4"/>
  <c r="AI141" i="4"/>
  <c r="AJ141" i="4"/>
  <c r="AK141" i="4"/>
  <c r="AL141" i="4"/>
  <c r="AF142" i="4"/>
  <c r="AG142" i="4"/>
  <c r="AH142" i="4"/>
  <c r="AI142" i="4"/>
  <c r="AJ142" i="4"/>
  <c r="AK142" i="4"/>
  <c r="AL142" i="4"/>
  <c r="AF143" i="4"/>
  <c r="AG143" i="4"/>
  <c r="AH143" i="4"/>
  <c r="AI143" i="4"/>
  <c r="AJ143" i="4"/>
  <c r="AK143" i="4"/>
  <c r="AL143" i="4"/>
  <c r="AF144" i="4"/>
  <c r="AG144" i="4"/>
  <c r="AH144" i="4"/>
  <c r="AI144" i="4"/>
  <c r="AJ144" i="4"/>
  <c r="AK144" i="4"/>
  <c r="AL144" i="4"/>
  <c r="AF145" i="4"/>
  <c r="AG145" i="4"/>
  <c r="AH145" i="4"/>
  <c r="AI145" i="4"/>
  <c r="AJ145" i="4"/>
  <c r="AK145" i="4"/>
  <c r="AL145" i="4"/>
  <c r="AF146" i="4"/>
  <c r="AG146" i="4"/>
  <c r="AH146" i="4"/>
  <c r="AI146" i="4"/>
  <c r="AJ146" i="4"/>
  <c r="AK146" i="4"/>
  <c r="AL146" i="4"/>
  <c r="AF147" i="4"/>
  <c r="AG147" i="4"/>
  <c r="AH147" i="4"/>
  <c r="AI147" i="4"/>
  <c r="AJ147" i="4"/>
  <c r="AK147" i="4"/>
  <c r="AL147" i="4"/>
  <c r="AF148" i="4"/>
  <c r="AG148" i="4"/>
  <c r="AH148" i="4"/>
  <c r="AI148" i="4"/>
  <c r="AJ148" i="4"/>
  <c r="AK148" i="4"/>
  <c r="AL148" i="4"/>
  <c r="AF149" i="4"/>
  <c r="AG149" i="4"/>
  <c r="AH149" i="4"/>
  <c r="AI149" i="4"/>
  <c r="AJ149" i="4"/>
  <c r="AK149" i="4"/>
  <c r="AL149" i="4"/>
  <c r="AF150" i="4"/>
  <c r="AG150" i="4"/>
  <c r="AH150" i="4"/>
  <c r="AI150" i="4"/>
  <c r="AJ150" i="4"/>
  <c r="AK150" i="4"/>
  <c r="AL150" i="4"/>
  <c r="AF151" i="4"/>
  <c r="AG151" i="4"/>
  <c r="AH151" i="4"/>
  <c r="AI151" i="4"/>
  <c r="AJ151" i="4"/>
  <c r="AK151" i="4"/>
  <c r="AL151" i="4"/>
  <c r="AF152" i="4"/>
  <c r="AG152" i="4"/>
  <c r="AH152" i="4"/>
  <c r="AI152" i="4"/>
  <c r="AJ152" i="4"/>
  <c r="AK152" i="4"/>
  <c r="AL152" i="4"/>
  <c r="AF153" i="4"/>
  <c r="AG153" i="4"/>
  <c r="AH153" i="4"/>
  <c r="AI153" i="4"/>
  <c r="AJ153" i="4"/>
  <c r="AK153" i="4"/>
  <c r="AL153" i="4"/>
  <c r="AF154" i="4"/>
  <c r="AG154" i="4"/>
  <c r="AH154" i="4"/>
  <c r="AI154" i="4"/>
  <c r="AJ154" i="4"/>
  <c r="AK154" i="4"/>
  <c r="AL154" i="4"/>
  <c r="AF155" i="4"/>
  <c r="AG155" i="4"/>
  <c r="AH155" i="4"/>
  <c r="AI155" i="4"/>
  <c r="AJ155" i="4"/>
  <c r="AK155" i="4"/>
  <c r="AL155" i="4"/>
  <c r="AF156" i="4"/>
  <c r="AG156" i="4"/>
  <c r="AH156" i="4"/>
  <c r="AI156" i="4"/>
  <c r="AJ156" i="4"/>
  <c r="AK156" i="4"/>
  <c r="AL156" i="4"/>
  <c r="AF157" i="4"/>
  <c r="AG157" i="4"/>
  <c r="AH157" i="4"/>
  <c r="AI157" i="4"/>
  <c r="AJ157" i="4"/>
  <c r="AK157" i="4"/>
  <c r="AL157" i="4"/>
  <c r="AF158" i="4"/>
  <c r="AG158" i="4"/>
  <c r="AH158" i="4"/>
  <c r="AI158" i="4"/>
  <c r="AJ158" i="4"/>
  <c r="AK158" i="4"/>
  <c r="AL158" i="4"/>
  <c r="AF159" i="4"/>
  <c r="AG159" i="4"/>
  <c r="AH159" i="4"/>
  <c r="AI159" i="4"/>
  <c r="AJ159" i="4"/>
  <c r="AK159" i="4"/>
  <c r="AL159" i="4"/>
  <c r="AF160" i="4"/>
  <c r="AG160" i="4"/>
  <c r="AH160" i="4"/>
  <c r="AI160" i="4"/>
  <c r="AJ160" i="4"/>
  <c r="AK160" i="4"/>
  <c r="AL160" i="4"/>
  <c r="AF161" i="4"/>
  <c r="AG161" i="4"/>
  <c r="AH161" i="4"/>
  <c r="AI161" i="4"/>
  <c r="AJ161" i="4"/>
  <c r="AK161" i="4"/>
  <c r="AL161" i="4"/>
  <c r="AF162" i="4"/>
  <c r="AG162" i="4"/>
  <c r="AH162" i="4"/>
  <c r="AI162" i="4"/>
  <c r="AJ162" i="4"/>
  <c r="AK162" i="4"/>
  <c r="AL162" i="4"/>
  <c r="AF163" i="4"/>
  <c r="AG163" i="4"/>
  <c r="AH163" i="4"/>
  <c r="AI163" i="4"/>
  <c r="AJ163" i="4"/>
  <c r="AK163" i="4"/>
  <c r="AL163" i="4"/>
  <c r="AF164" i="4"/>
  <c r="AG164" i="4"/>
  <c r="AH164" i="4"/>
  <c r="AI164" i="4"/>
  <c r="AJ164" i="4"/>
  <c r="AK164" i="4"/>
  <c r="AL164" i="4"/>
  <c r="AF165" i="4"/>
  <c r="AG165" i="4"/>
  <c r="AH165" i="4"/>
  <c r="AI165" i="4"/>
  <c r="AJ165" i="4"/>
  <c r="AK165" i="4"/>
  <c r="AL165" i="4"/>
  <c r="AF166" i="4"/>
  <c r="AG166" i="4"/>
  <c r="AH166" i="4"/>
  <c r="AI166" i="4"/>
  <c r="AJ166" i="4"/>
  <c r="AK166" i="4"/>
  <c r="AL166" i="4"/>
  <c r="AF167" i="4"/>
  <c r="AG167" i="4"/>
  <c r="AH167" i="4"/>
  <c r="AI167" i="4"/>
  <c r="AJ167" i="4"/>
  <c r="AK167" i="4"/>
  <c r="AL167" i="4"/>
  <c r="AF168" i="4"/>
  <c r="AG168" i="4"/>
  <c r="AH168" i="4"/>
  <c r="AI168" i="4"/>
  <c r="AJ168" i="4"/>
  <c r="AK168" i="4"/>
  <c r="AL168" i="4"/>
  <c r="AF169" i="4"/>
  <c r="AG169" i="4"/>
  <c r="AH169" i="4"/>
  <c r="AI169" i="4"/>
  <c r="AJ169" i="4"/>
  <c r="AK169" i="4"/>
  <c r="AL169" i="4"/>
  <c r="AF170" i="4"/>
  <c r="AG170" i="4"/>
  <c r="AH170" i="4"/>
  <c r="AI170" i="4"/>
  <c r="AJ170" i="4"/>
  <c r="AK170" i="4"/>
  <c r="AL170" i="4"/>
  <c r="AF171" i="4"/>
  <c r="AG171" i="4"/>
  <c r="AH171" i="4"/>
  <c r="AI171" i="4"/>
  <c r="AJ171" i="4"/>
  <c r="AK171" i="4"/>
  <c r="AL171" i="4"/>
  <c r="AF172" i="4"/>
  <c r="AG172" i="4"/>
  <c r="AH172" i="4"/>
  <c r="AI172" i="4"/>
  <c r="AJ172" i="4"/>
  <c r="AK172" i="4"/>
  <c r="AL172" i="4"/>
  <c r="AF173" i="4"/>
  <c r="AG173" i="4"/>
  <c r="AH173" i="4"/>
  <c r="AI173" i="4"/>
  <c r="AJ173" i="4"/>
  <c r="AK173" i="4"/>
  <c r="AL173" i="4"/>
  <c r="AF174" i="4"/>
  <c r="AG174" i="4"/>
  <c r="AH174" i="4"/>
  <c r="AI174" i="4"/>
  <c r="AJ174" i="4"/>
  <c r="AK174" i="4"/>
  <c r="AL174" i="4"/>
  <c r="AF175" i="4"/>
  <c r="AG175" i="4"/>
  <c r="AH175" i="4"/>
  <c r="AI175" i="4"/>
  <c r="AJ175" i="4"/>
  <c r="AK175" i="4"/>
  <c r="AL175" i="4"/>
  <c r="AF176" i="4"/>
  <c r="AG176" i="4"/>
  <c r="AH176" i="4"/>
  <c r="AI176" i="4"/>
  <c r="AJ176" i="4"/>
  <c r="AK176" i="4"/>
  <c r="AL176" i="4"/>
  <c r="AF177" i="4"/>
  <c r="AG177" i="4"/>
  <c r="AH177" i="4"/>
  <c r="AI177" i="4"/>
  <c r="AJ177" i="4"/>
  <c r="AK177" i="4"/>
  <c r="AL177" i="4"/>
  <c r="AF178" i="4"/>
  <c r="AG178" i="4"/>
  <c r="AH178" i="4"/>
  <c r="AI178" i="4"/>
  <c r="AJ178" i="4"/>
  <c r="AK178" i="4"/>
  <c r="AL178" i="4"/>
  <c r="AF179" i="4"/>
  <c r="AG179" i="4"/>
  <c r="AH179" i="4"/>
  <c r="AI179" i="4"/>
  <c r="AJ179" i="4"/>
  <c r="AK179" i="4"/>
  <c r="AL179" i="4"/>
  <c r="AF180" i="4"/>
  <c r="AG180" i="4"/>
  <c r="AH180" i="4"/>
  <c r="AI180" i="4"/>
  <c r="AJ180" i="4"/>
  <c r="AK180" i="4"/>
  <c r="AL180" i="4"/>
  <c r="AF181" i="4"/>
  <c r="AG181" i="4"/>
  <c r="AH181" i="4"/>
  <c r="AI181" i="4"/>
  <c r="AJ181" i="4"/>
  <c r="AK181" i="4"/>
  <c r="AL181" i="4"/>
  <c r="AL14" i="4"/>
  <c r="AK14" i="4"/>
  <c r="AI14" i="4"/>
  <c r="AJ14" i="4"/>
  <c r="AH14" i="4"/>
  <c r="AG14" i="4"/>
  <c r="AF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123" i="4"/>
  <c r="W124" i="4"/>
  <c r="W125" i="4"/>
  <c r="W126" i="4"/>
  <c r="W127" i="4"/>
  <c r="W128" i="4"/>
  <c r="W129" i="4"/>
  <c r="W130" i="4"/>
  <c r="W131" i="4"/>
  <c r="W132" i="4"/>
  <c r="W133" i="4"/>
  <c r="W134" i="4"/>
  <c r="W135" i="4"/>
  <c r="W136" i="4"/>
  <c r="W137" i="4"/>
  <c r="W138" i="4"/>
  <c r="W139" i="4"/>
  <c r="W140" i="4"/>
  <c r="W141" i="4"/>
  <c r="W142" i="4"/>
  <c r="W143" i="4"/>
  <c r="W144" i="4"/>
  <c r="W145" i="4"/>
  <c r="W146" i="4"/>
  <c r="W147" i="4"/>
  <c r="W148" i="4"/>
  <c r="W149" i="4"/>
  <c r="W150" i="4"/>
  <c r="W151" i="4"/>
  <c r="W152" i="4"/>
  <c r="W153" i="4"/>
  <c r="W154" i="4"/>
  <c r="W155" i="4"/>
  <c r="W156" i="4"/>
  <c r="W157" i="4"/>
  <c r="W158" i="4"/>
  <c r="W159" i="4"/>
  <c r="W160" i="4"/>
  <c r="W161" i="4"/>
  <c r="W162" i="4"/>
  <c r="W163" i="4"/>
  <c r="W164" i="4"/>
  <c r="W165" i="4"/>
  <c r="W166" i="4"/>
  <c r="W167" i="4"/>
  <c r="W168" i="4"/>
  <c r="W169" i="4"/>
  <c r="W170" i="4"/>
  <c r="W171" i="4"/>
  <c r="W172" i="4"/>
  <c r="W173" i="4"/>
  <c r="W174" i="4"/>
  <c r="W175" i="4"/>
  <c r="W176" i="4"/>
  <c r="W177" i="4"/>
  <c r="W178" i="4"/>
  <c r="W179" i="4"/>
  <c r="W180" i="4"/>
  <c r="W181" i="4"/>
  <c r="W14" i="4"/>
  <c r="O24" i="4" l="1"/>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5" i="4"/>
  <c r="O16" i="4"/>
  <c r="O17" i="4"/>
  <c r="O18" i="4"/>
  <c r="O19" i="4"/>
  <c r="O20" i="4"/>
  <c r="O21" i="4"/>
  <c r="O22" i="4"/>
  <c r="O23" i="4"/>
  <c r="O14" i="4"/>
  <c r="Q15" i="4"/>
  <c r="R15" i="4"/>
  <c r="S15" i="4"/>
  <c r="T15" i="4"/>
  <c r="U15" i="4"/>
  <c r="V15" i="4"/>
  <c r="Q16" i="4"/>
  <c r="R16" i="4"/>
  <c r="S16" i="4"/>
  <c r="T16" i="4"/>
  <c r="U16" i="4"/>
  <c r="V16" i="4"/>
  <c r="Q17" i="4"/>
  <c r="R17" i="4"/>
  <c r="S17" i="4"/>
  <c r="T17" i="4"/>
  <c r="U17" i="4"/>
  <c r="V17" i="4"/>
  <c r="Q18" i="4"/>
  <c r="R18" i="4"/>
  <c r="S18" i="4"/>
  <c r="T18" i="4"/>
  <c r="U18" i="4"/>
  <c r="V18" i="4"/>
  <c r="Q19" i="4"/>
  <c r="R19" i="4"/>
  <c r="S19" i="4"/>
  <c r="T19" i="4"/>
  <c r="U19" i="4"/>
  <c r="V19" i="4"/>
  <c r="Q20" i="4"/>
  <c r="R20" i="4"/>
  <c r="S20" i="4"/>
  <c r="T20" i="4"/>
  <c r="U20" i="4"/>
  <c r="V20" i="4"/>
  <c r="Q21" i="4"/>
  <c r="R21" i="4"/>
  <c r="S21" i="4"/>
  <c r="T21" i="4"/>
  <c r="U21" i="4"/>
  <c r="V21" i="4"/>
  <c r="Q22" i="4"/>
  <c r="R22" i="4"/>
  <c r="S22" i="4"/>
  <c r="T22" i="4"/>
  <c r="U22" i="4"/>
  <c r="V22" i="4"/>
  <c r="Q23" i="4"/>
  <c r="R23" i="4"/>
  <c r="S23" i="4"/>
  <c r="T23" i="4"/>
  <c r="U23" i="4"/>
  <c r="V23" i="4"/>
  <c r="Q24" i="4"/>
  <c r="R24" i="4"/>
  <c r="S24" i="4"/>
  <c r="T24" i="4"/>
  <c r="U24" i="4"/>
  <c r="V24" i="4"/>
  <c r="Q25" i="4"/>
  <c r="R25" i="4"/>
  <c r="S25" i="4"/>
  <c r="T25" i="4"/>
  <c r="U25" i="4"/>
  <c r="V25" i="4"/>
  <c r="Q26" i="4"/>
  <c r="R26" i="4"/>
  <c r="S26" i="4"/>
  <c r="T26" i="4"/>
  <c r="U26" i="4"/>
  <c r="V26" i="4"/>
  <c r="Q27" i="4"/>
  <c r="R27" i="4"/>
  <c r="S27" i="4"/>
  <c r="T27" i="4"/>
  <c r="U27" i="4"/>
  <c r="V27" i="4"/>
  <c r="Q28" i="4"/>
  <c r="R28" i="4"/>
  <c r="S28" i="4"/>
  <c r="T28" i="4"/>
  <c r="U28" i="4"/>
  <c r="V28" i="4"/>
  <c r="Q29" i="4"/>
  <c r="R29" i="4"/>
  <c r="S29" i="4"/>
  <c r="T29" i="4"/>
  <c r="U29" i="4"/>
  <c r="V29" i="4"/>
  <c r="Q30" i="4"/>
  <c r="R30" i="4"/>
  <c r="S30" i="4"/>
  <c r="T30" i="4"/>
  <c r="U30" i="4"/>
  <c r="V30" i="4"/>
  <c r="Q31" i="4"/>
  <c r="R31" i="4"/>
  <c r="S31" i="4"/>
  <c r="T31" i="4"/>
  <c r="U31" i="4"/>
  <c r="V31" i="4"/>
  <c r="Q32" i="4"/>
  <c r="R32" i="4"/>
  <c r="S32" i="4"/>
  <c r="T32" i="4"/>
  <c r="U32" i="4"/>
  <c r="V32" i="4"/>
  <c r="Q33" i="4"/>
  <c r="R33" i="4"/>
  <c r="S33" i="4"/>
  <c r="T33" i="4"/>
  <c r="U33" i="4"/>
  <c r="V33" i="4"/>
  <c r="Q34" i="4"/>
  <c r="R34" i="4"/>
  <c r="S34" i="4"/>
  <c r="T34" i="4"/>
  <c r="U34" i="4"/>
  <c r="V34" i="4"/>
  <c r="Q35" i="4"/>
  <c r="R35" i="4"/>
  <c r="S35" i="4"/>
  <c r="T35" i="4"/>
  <c r="P35" i="4" s="1"/>
  <c r="U35" i="4"/>
  <c r="V35" i="4"/>
  <c r="Q36" i="4"/>
  <c r="R36" i="4"/>
  <c r="S36" i="4"/>
  <c r="T36" i="4"/>
  <c r="U36" i="4"/>
  <c r="V36" i="4"/>
  <c r="Q37" i="4"/>
  <c r="R37" i="4"/>
  <c r="S37" i="4"/>
  <c r="T37" i="4"/>
  <c r="U37" i="4"/>
  <c r="V37" i="4"/>
  <c r="Q38" i="4"/>
  <c r="R38" i="4"/>
  <c r="S38" i="4"/>
  <c r="T38" i="4"/>
  <c r="U38" i="4"/>
  <c r="V38" i="4"/>
  <c r="Q39" i="4"/>
  <c r="R39" i="4"/>
  <c r="S39" i="4"/>
  <c r="T39" i="4"/>
  <c r="U39" i="4"/>
  <c r="V39" i="4"/>
  <c r="Q40" i="4"/>
  <c r="R40" i="4"/>
  <c r="S40" i="4"/>
  <c r="T40" i="4"/>
  <c r="U40" i="4"/>
  <c r="V40" i="4"/>
  <c r="Q41" i="4"/>
  <c r="R41" i="4"/>
  <c r="S41" i="4"/>
  <c r="T41" i="4"/>
  <c r="U41" i="4"/>
  <c r="V41" i="4"/>
  <c r="Q42" i="4"/>
  <c r="R42" i="4"/>
  <c r="S42" i="4"/>
  <c r="T42" i="4"/>
  <c r="U42" i="4"/>
  <c r="V42" i="4"/>
  <c r="Q43" i="4"/>
  <c r="R43" i="4"/>
  <c r="S43" i="4"/>
  <c r="T43" i="4"/>
  <c r="U43" i="4"/>
  <c r="V43" i="4"/>
  <c r="Q44" i="4"/>
  <c r="R44" i="4"/>
  <c r="S44" i="4"/>
  <c r="T44" i="4"/>
  <c r="U44" i="4"/>
  <c r="V44" i="4"/>
  <c r="Q45" i="4"/>
  <c r="R45" i="4"/>
  <c r="S45" i="4"/>
  <c r="T45" i="4"/>
  <c r="U45" i="4"/>
  <c r="V45" i="4"/>
  <c r="Q46" i="4"/>
  <c r="R46" i="4"/>
  <c r="S46" i="4"/>
  <c r="T46" i="4"/>
  <c r="U46" i="4"/>
  <c r="V46" i="4"/>
  <c r="Q47" i="4"/>
  <c r="R47" i="4"/>
  <c r="S47" i="4"/>
  <c r="T47" i="4"/>
  <c r="U47" i="4"/>
  <c r="V47" i="4"/>
  <c r="Q48" i="4"/>
  <c r="R48" i="4"/>
  <c r="S48" i="4"/>
  <c r="T48" i="4"/>
  <c r="U48" i="4"/>
  <c r="V48" i="4"/>
  <c r="Q49" i="4"/>
  <c r="R49" i="4"/>
  <c r="S49" i="4"/>
  <c r="T49" i="4"/>
  <c r="U49" i="4"/>
  <c r="V49" i="4"/>
  <c r="Q50" i="4"/>
  <c r="R50" i="4"/>
  <c r="S50" i="4"/>
  <c r="T50" i="4"/>
  <c r="U50" i="4"/>
  <c r="V50" i="4"/>
  <c r="Q51" i="4"/>
  <c r="R51" i="4"/>
  <c r="S51" i="4"/>
  <c r="T51" i="4"/>
  <c r="P51" i="4" s="1"/>
  <c r="U51" i="4"/>
  <c r="V51" i="4"/>
  <c r="Q52" i="4"/>
  <c r="R52" i="4"/>
  <c r="S52" i="4"/>
  <c r="T52" i="4"/>
  <c r="U52" i="4"/>
  <c r="V52" i="4"/>
  <c r="Q53" i="4"/>
  <c r="R53" i="4"/>
  <c r="S53" i="4"/>
  <c r="T53" i="4"/>
  <c r="U53" i="4"/>
  <c r="V53" i="4"/>
  <c r="Q54" i="4"/>
  <c r="R54" i="4"/>
  <c r="S54" i="4"/>
  <c r="T54" i="4"/>
  <c r="U54" i="4"/>
  <c r="V54" i="4"/>
  <c r="Q55" i="4"/>
  <c r="R55" i="4"/>
  <c r="S55" i="4"/>
  <c r="T55" i="4"/>
  <c r="U55" i="4"/>
  <c r="V55" i="4"/>
  <c r="Q56" i="4"/>
  <c r="R56" i="4"/>
  <c r="S56" i="4"/>
  <c r="T56" i="4"/>
  <c r="U56" i="4"/>
  <c r="V56" i="4"/>
  <c r="Q57" i="4"/>
  <c r="R57" i="4"/>
  <c r="S57" i="4"/>
  <c r="T57" i="4"/>
  <c r="U57" i="4"/>
  <c r="V57" i="4"/>
  <c r="Q58" i="4"/>
  <c r="R58" i="4"/>
  <c r="S58" i="4"/>
  <c r="T58" i="4"/>
  <c r="U58" i="4"/>
  <c r="V58" i="4"/>
  <c r="Q59" i="4"/>
  <c r="R59" i="4"/>
  <c r="S59" i="4"/>
  <c r="T59" i="4"/>
  <c r="U59" i="4"/>
  <c r="V59" i="4"/>
  <c r="Q60" i="4"/>
  <c r="R60" i="4"/>
  <c r="S60" i="4"/>
  <c r="T60" i="4"/>
  <c r="U60" i="4"/>
  <c r="V60" i="4"/>
  <c r="Q61" i="4"/>
  <c r="R61" i="4"/>
  <c r="S61" i="4"/>
  <c r="T61" i="4"/>
  <c r="U61" i="4"/>
  <c r="V61" i="4"/>
  <c r="Q62" i="4"/>
  <c r="R62" i="4"/>
  <c r="S62" i="4"/>
  <c r="T62" i="4"/>
  <c r="U62" i="4"/>
  <c r="V62" i="4"/>
  <c r="Q63" i="4"/>
  <c r="R63" i="4"/>
  <c r="S63" i="4"/>
  <c r="T63" i="4"/>
  <c r="U63" i="4"/>
  <c r="V63" i="4"/>
  <c r="Q64" i="4"/>
  <c r="R64" i="4"/>
  <c r="S64" i="4"/>
  <c r="T64" i="4"/>
  <c r="U64" i="4"/>
  <c r="V64" i="4"/>
  <c r="Q65" i="4"/>
  <c r="R65" i="4"/>
  <c r="S65" i="4"/>
  <c r="T65" i="4"/>
  <c r="U65" i="4"/>
  <c r="V65" i="4"/>
  <c r="Q66" i="4"/>
  <c r="R66" i="4"/>
  <c r="S66" i="4"/>
  <c r="T66" i="4"/>
  <c r="U66" i="4"/>
  <c r="V66" i="4"/>
  <c r="Q67" i="4"/>
  <c r="R67" i="4"/>
  <c r="S67" i="4"/>
  <c r="T67" i="4"/>
  <c r="P67" i="4" s="1"/>
  <c r="U67" i="4"/>
  <c r="V67" i="4"/>
  <c r="Q68" i="4"/>
  <c r="R68" i="4"/>
  <c r="S68" i="4"/>
  <c r="T68" i="4"/>
  <c r="U68" i="4"/>
  <c r="V68" i="4"/>
  <c r="Q69" i="4"/>
  <c r="R69" i="4"/>
  <c r="S69" i="4"/>
  <c r="T69" i="4"/>
  <c r="U69" i="4"/>
  <c r="V69" i="4"/>
  <c r="Q70" i="4"/>
  <c r="R70" i="4"/>
  <c r="S70" i="4"/>
  <c r="T70" i="4"/>
  <c r="U70" i="4"/>
  <c r="V70" i="4"/>
  <c r="Q71" i="4"/>
  <c r="R71" i="4"/>
  <c r="S71" i="4"/>
  <c r="T71" i="4"/>
  <c r="U71" i="4"/>
  <c r="V71" i="4"/>
  <c r="Q72" i="4"/>
  <c r="R72" i="4"/>
  <c r="S72" i="4"/>
  <c r="T72" i="4"/>
  <c r="U72" i="4"/>
  <c r="V72" i="4"/>
  <c r="Q73" i="4"/>
  <c r="R73" i="4"/>
  <c r="S73" i="4"/>
  <c r="T73" i="4"/>
  <c r="U73" i="4"/>
  <c r="V73" i="4"/>
  <c r="Q74" i="4"/>
  <c r="R74" i="4"/>
  <c r="S74" i="4"/>
  <c r="T74" i="4"/>
  <c r="U74" i="4"/>
  <c r="V74" i="4"/>
  <c r="Q75" i="4"/>
  <c r="R75" i="4"/>
  <c r="S75" i="4"/>
  <c r="T75" i="4"/>
  <c r="U75" i="4"/>
  <c r="V75" i="4"/>
  <c r="Q76" i="4"/>
  <c r="R76" i="4"/>
  <c r="S76" i="4"/>
  <c r="T76" i="4"/>
  <c r="U76" i="4"/>
  <c r="V76" i="4"/>
  <c r="Q77" i="4"/>
  <c r="R77" i="4"/>
  <c r="S77" i="4"/>
  <c r="T77" i="4"/>
  <c r="U77" i="4"/>
  <c r="V77" i="4"/>
  <c r="Q78" i="4"/>
  <c r="R78" i="4"/>
  <c r="S78" i="4"/>
  <c r="T78" i="4"/>
  <c r="U78" i="4"/>
  <c r="V78" i="4"/>
  <c r="Q79" i="4"/>
  <c r="R79" i="4"/>
  <c r="S79" i="4"/>
  <c r="T79" i="4"/>
  <c r="U79" i="4"/>
  <c r="V79" i="4"/>
  <c r="Q80" i="4"/>
  <c r="R80" i="4"/>
  <c r="S80" i="4"/>
  <c r="T80" i="4"/>
  <c r="U80" i="4"/>
  <c r="V80" i="4"/>
  <c r="Q81" i="4"/>
  <c r="R81" i="4"/>
  <c r="S81" i="4"/>
  <c r="T81" i="4"/>
  <c r="U81" i="4"/>
  <c r="V81" i="4"/>
  <c r="Q82" i="4"/>
  <c r="R82" i="4"/>
  <c r="S82" i="4"/>
  <c r="T82" i="4"/>
  <c r="U82" i="4"/>
  <c r="V82" i="4"/>
  <c r="Q83" i="4"/>
  <c r="R83" i="4"/>
  <c r="S83" i="4"/>
  <c r="T83" i="4"/>
  <c r="U83" i="4"/>
  <c r="V83" i="4"/>
  <c r="Q84" i="4"/>
  <c r="R84" i="4"/>
  <c r="S84" i="4"/>
  <c r="T84" i="4"/>
  <c r="U84" i="4"/>
  <c r="V84" i="4"/>
  <c r="Q85" i="4"/>
  <c r="R85" i="4"/>
  <c r="S85" i="4"/>
  <c r="T85" i="4"/>
  <c r="P85" i="4" s="1"/>
  <c r="U85" i="4"/>
  <c r="V85" i="4"/>
  <c r="Q86" i="4"/>
  <c r="R86" i="4"/>
  <c r="S86" i="4"/>
  <c r="T86" i="4"/>
  <c r="U86" i="4"/>
  <c r="V86" i="4"/>
  <c r="Q87" i="4"/>
  <c r="R87" i="4"/>
  <c r="S87" i="4"/>
  <c r="T87" i="4"/>
  <c r="U87" i="4"/>
  <c r="V87" i="4"/>
  <c r="Q88" i="4"/>
  <c r="R88" i="4"/>
  <c r="S88" i="4"/>
  <c r="T88" i="4"/>
  <c r="U88" i="4"/>
  <c r="V88" i="4"/>
  <c r="Q89" i="4"/>
  <c r="R89" i="4"/>
  <c r="S89" i="4"/>
  <c r="T89" i="4"/>
  <c r="U89" i="4"/>
  <c r="V89" i="4"/>
  <c r="Q90" i="4"/>
  <c r="R90" i="4"/>
  <c r="S90" i="4"/>
  <c r="T90" i="4"/>
  <c r="U90" i="4"/>
  <c r="V90" i="4"/>
  <c r="Q91" i="4"/>
  <c r="R91" i="4"/>
  <c r="S91" i="4"/>
  <c r="T91" i="4"/>
  <c r="U91" i="4"/>
  <c r="V91" i="4"/>
  <c r="Q92" i="4"/>
  <c r="R92" i="4"/>
  <c r="S92" i="4"/>
  <c r="T92" i="4"/>
  <c r="U92" i="4"/>
  <c r="V92" i="4"/>
  <c r="Q93" i="4"/>
  <c r="R93" i="4"/>
  <c r="S93" i="4"/>
  <c r="T93" i="4"/>
  <c r="U93" i="4"/>
  <c r="V93" i="4"/>
  <c r="Q94" i="4"/>
  <c r="R94" i="4"/>
  <c r="S94" i="4"/>
  <c r="T94" i="4"/>
  <c r="U94" i="4"/>
  <c r="V94" i="4"/>
  <c r="Q95" i="4"/>
  <c r="R95" i="4"/>
  <c r="S95" i="4"/>
  <c r="T95" i="4"/>
  <c r="U95" i="4"/>
  <c r="V95" i="4"/>
  <c r="Q96" i="4"/>
  <c r="R96" i="4"/>
  <c r="S96" i="4"/>
  <c r="T96" i="4"/>
  <c r="U96" i="4"/>
  <c r="V96" i="4"/>
  <c r="Q97" i="4"/>
  <c r="R97" i="4"/>
  <c r="S97" i="4"/>
  <c r="T97" i="4"/>
  <c r="U97" i="4"/>
  <c r="V97" i="4"/>
  <c r="Q98" i="4"/>
  <c r="R98" i="4"/>
  <c r="S98" i="4"/>
  <c r="T98" i="4"/>
  <c r="U98" i="4"/>
  <c r="V98" i="4"/>
  <c r="Q99" i="4"/>
  <c r="R99" i="4"/>
  <c r="S99" i="4"/>
  <c r="T99" i="4"/>
  <c r="P99" i="4" s="1"/>
  <c r="U99" i="4"/>
  <c r="V99" i="4"/>
  <c r="Q100" i="4"/>
  <c r="R100" i="4"/>
  <c r="S100" i="4"/>
  <c r="T100" i="4"/>
  <c r="U100" i="4"/>
  <c r="V100" i="4"/>
  <c r="Q101" i="4"/>
  <c r="R101" i="4"/>
  <c r="S101" i="4"/>
  <c r="T101" i="4"/>
  <c r="U101" i="4"/>
  <c r="V101" i="4"/>
  <c r="Q102" i="4"/>
  <c r="R102" i="4"/>
  <c r="S102" i="4"/>
  <c r="T102" i="4"/>
  <c r="U102" i="4"/>
  <c r="V102" i="4"/>
  <c r="Q103" i="4"/>
  <c r="R103" i="4"/>
  <c r="S103" i="4"/>
  <c r="T103" i="4"/>
  <c r="U103" i="4"/>
  <c r="V103" i="4"/>
  <c r="Q104" i="4"/>
  <c r="R104" i="4"/>
  <c r="S104" i="4"/>
  <c r="T104" i="4"/>
  <c r="U104" i="4"/>
  <c r="V104" i="4"/>
  <c r="Q105" i="4"/>
  <c r="R105" i="4"/>
  <c r="S105" i="4"/>
  <c r="T105" i="4"/>
  <c r="U105" i="4"/>
  <c r="V105" i="4"/>
  <c r="Q106" i="4"/>
  <c r="R106" i="4"/>
  <c r="S106" i="4"/>
  <c r="T106" i="4"/>
  <c r="U106" i="4"/>
  <c r="V106" i="4"/>
  <c r="Q107" i="4"/>
  <c r="R107" i="4"/>
  <c r="S107" i="4"/>
  <c r="T107" i="4"/>
  <c r="U107" i="4"/>
  <c r="V107" i="4"/>
  <c r="Q108" i="4"/>
  <c r="R108" i="4"/>
  <c r="S108" i="4"/>
  <c r="T108" i="4"/>
  <c r="U108" i="4"/>
  <c r="V108" i="4"/>
  <c r="Q109" i="4"/>
  <c r="R109" i="4"/>
  <c r="S109" i="4"/>
  <c r="T109" i="4"/>
  <c r="P109" i="4" s="1"/>
  <c r="U109" i="4"/>
  <c r="V109" i="4"/>
  <c r="Q110" i="4"/>
  <c r="R110" i="4"/>
  <c r="S110" i="4"/>
  <c r="T110" i="4"/>
  <c r="U110" i="4"/>
  <c r="V110" i="4"/>
  <c r="Q111" i="4"/>
  <c r="R111" i="4"/>
  <c r="S111" i="4"/>
  <c r="T111" i="4"/>
  <c r="U111" i="4"/>
  <c r="V111" i="4"/>
  <c r="Q112" i="4"/>
  <c r="R112" i="4"/>
  <c r="S112" i="4"/>
  <c r="T112" i="4"/>
  <c r="U112" i="4"/>
  <c r="V112" i="4"/>
  <c r="Q113" i="4"/>
  <c r="R113" i="4"/>
  <c r="S113" i="4"/>
  <c r="T113" i="4"/>
  <c r="U113" i="4"/>
  <c r="V113" i="4"/>
  <c r="Q114" i="4"/>
  <c r="R114" i="4"/>
  <c r="S114" i="4"/>
  <c r="T114" i="4"/>
  <c r="U114" i="4"/>
  <c r="V114" i="4"/>
  <c r="Q115" i="4"/>
  <c r="R115" i="4"/>
  <c r="S115" i="4"/>
  <c r="T115" i="4"/>
  <c r="U115" i="4"/>
  <c r="V115" i="4"/>
  <c r="Q116" i="4"/>
  <c r="R116" i="4"/>
  <c r="S116" i="4"/>
  <c r="T116" i="4"/>
  <c r="U116" i="4"/>
  <c r="V116" i="4"/>
  <c r="Q117" i="4"/>
  <c r="R117" i="4"/>
  <c r="S117" i="4"/>
  <c r="T117" i="4"/>
  <c r="P117" i="4" s="1"/>
  <c r="U117" i="4"/>
  <c r="V117" i="4"/>
  <c r="Q118" i="4"/>
  <c r="R118" i="4"/>
  <c r="S118" i="4"/>
  <c r="T118" i="4"/>
  <c r="U118" i="4"/>
  <c r="V118" i="4"/>
  <c r="Q119" i="4"/>
  <c r="R119" i="4"/>
  <c r="S119" i="4"/>
  <c r="T119" i="4"/>
  <c r="U119" i="4"/>
  <c r="V119" i="4"/>
  <c r="Q120" i="4"/>
  <c r="R120" i="4"/>
  <c r="S120" i="4"/>
  <c r="T120" i="4"/>
  <c r="U120" i="4"/>
  <c r="V120" i="4"/>
  <c r="Q121" i="4"/>
  <c r="R121" i="4"/>
  <c r="S121" i="4"/>
  <c r="T121" i="4"/>
  <c r="U121" i="4"/>
  <c r="V121" i="4"/>
  <c r="Q122" i="4"/>
  <c r="R122" i="4"/>
  <c r="S122" i="4"/>
  <c r="T122" i="4"/>
  <c r="U122" i="4"/>
  <c r="V122" i="4"/>
  <c r="Q123" i="4"/>
  <c r="R123" i="4"/>
  <c r="S123" i="4"/>
  <c r="T123" i="4"/>
  <c r="U123" i="4"/>
  <c r="V123" i="4"/>
  <c r="Q124" i="4"/>
  <c r="R124" i="4"/>
  <c r="S124" i="4"/>
  <c r="T124" i="4"/>
  <c r="U124" i="4"/>
  <c r="V124" i="4"/>
  <c r="Q125" i="4"/>
  <c r="R125" i="4"/>
  <c r="S125" i="4"/>
  <c r="T125" i="4"/>
  <c r="U125" i="4"/>
  <c r="V125" i="4"/>
  <c r="Q126" i="4"/>
  <c r="R126" i="4"/>
  <c r="S126" i="4"/>
  <c r="T126" i="4"/>
  <c r="U126" i="4"/>
  <c r="V126" i="4"/>
  <c r="Q127" i="4"/>
  <c r="R127" i="4"/>
  <c r="S127" i="4"/>
  <c r="T127" i="4"/>
  <c r="U127" i="4"/>
  <c r="V127" i="4"/>
  <c r="Q128" i="4"/>
  <c r="R128" i="4"/>
  <c r="S128" i="4"/>
  <c r="T128" i="4"/>
  <c r="U128" i="4"/>
  <c r="V128" i="4"/>
  <c r="Q129" i="4"/>
  <c r="R129" i="4"/>
  <c r="S129" i="4"/>
  <c r="T129" i="4"/>
  <c r="U129" i="4"/>
  <c r="V129" i="4"/>
  <c r="Q130" i="4"/>
  <c r="R130" i="4"/>
  <c r="S130" i="4"/>
  <c r="T130" i="4"/>
  <c r="U130" i="4"/>
  <c r="V130" i="4"/>
  <c r="Q131" i="4"/>
  <c r="R131" i="4"/>
  <c r="S131" i="4"/>
  <c r="T131" i="4"/>
  <c r="U131" i="4"/>
  <c r="V131" i="4"/>
  <c r="Q132" i="4"/>
  <c r="R132" i="4"/>
  <c r="S132" i="4"/>
  <c r="T132" i="4"/>
  <c r="U132" i="4"/>
  <c r="V132" i="4"/>
  <c r="Q133" i="4"/>
  <c r="R133" i="4"/>
  <c r="S133" i="4"/>
  <c r="T133" i="4"/>
  <c r="U133" i="4"/>
  <c r="V133" i="4"/>
  <c r="Q134" i="4"/>
  <c r="R134" i="4"/>
  <c r="S134" i="4"/>
  <c r="T134" i="4"/>
  <c r="U134" i="4"/>
  <c r="V134" i="4"/>
  <c r="Q135" i="4"/>
  <c r="R135" i="4"/>
  <c r="S135" i="4"/>
  <c r="T135" i="4"/>
  <c r="P135" i="4" s="1"/>
  <c r="U135" i="4"/>
  <c r="V135" i="4"/>
  <c r="Q136" i="4"/>
  <c r="R136" i="4"/>
  <c r="S136" i="4"/>
  <c r="T136" i="4"/>
  <c r="U136" i="4"/>
  <c r="V136" i="4"/>
  <c r="Q137" i="4"/>
  <c r="R137" i="4"/>
  <c r="S137" i="4"/>
  <c r="T137" i="4"/>
  <c r="U137" i="4"/>
  <c r="V137" i="4"/>
  <c r="Q138" i="4"/>
  <c r="R138" i="4"/>
  <c r="S138" i="4"/>
  <c r="T138" i="4"/>
  <c r="U138" i="4"/>
  <c r="V138" i="4"/>
  <c r="Q139" i="4"/>
  <c r="R139" i="4"/>
  <c r="S139" i="4"/>
  <c r="T139" i="4"/>
  <c r="U139" i="4"/>
  <c r="V139" i="4"/>
  <c r="Q140" i="4"/>
  <c r="R140" i="4"/>
  <c r="S140" i="4"/>
  <c r="T140" i="4"/>
  <c r="U140" i="4"/>
  <c r="V140" i="4"/>
  <c r="Q141" i="4"/>
  <c r="R141" i="4"/>
  <c r="S141" i="4"/>
  <c r="T141" i="4"/>
  <c r="U141" i="4"/>
  <c r="V141" i="4"/>
  <c r="Q142" i="4"/>
  <c r="R142" i="4"/>
  <c r="S142" i="4"/>
  <c r="T142" i="4"/>
  <c r="U142" i="4"/>
  <c r="V142" i="4"/>
  <c r="Q143" i="4"/>
  <c r="R143" i="4"/>
  <c r="S143" i="4"/>
  <c r="T143" i="4"/>
  <c r="U143" i="4"/>
  <c r="V143" i="4"/>
  <c r="Q144" i="4"/>
  <c r="R144" i="4"/>
  <c r="S144" i="4"/>
  <c r="T144" i="4"/>
  <c r="U144" i="4"/>
  <c r="V144" i="4"/>
  <c r="Q145" i="4"/>
  <c r="R145" i="4"/>
  <c r="S145" i="4"/>
  <c r="T145" i="4"/>
  <c r="P145" i="4" s="1"/>
  <c r="U145" i="4"/>
  <c r="V145" i="4"/>
  <c r="Q146" i="4"/>
  <c r="R146" i="4"/>
  <c r="S146" i="4"/>
  <c r="T146" i="4"/>
  <c r="U146" i="4"/>
  <c r="V146" i="4"/>
  <c r="Q147" i="4"/>
  <c r="R147" i="4"/>
  <c r="S147" i="4"/>
  <c r="T147" i="4"/>
  <c r="U147" i="4"/>
  <c r="V147" i="4"/>
  <c r="Q148" i="4"/>
  <c r="R148" i="4"/>
  <c r="S148" i="4"/>
  <c r="T148" i="4"/>
  <c r="U148" i="4"/>
  <c r="V148" i="4"/>
  <c r="Q149" i="4"/>
  <c r="R149" i="4"/>
  <c r="S149" i="4"/>
  <c r="T149" i="4"/>
  <c r="U149" i="4"/>
  <c r="V149" i="4"/>
  <c r="Q150" i="4"/>
  <c r="R150" i="4"/>
  <c r="S150" i="4"/>
  <c r="T150" i="4"/>
  <c r="U150" i="4"/>
  <c r="V150" i="4"/>
  <c r="Q151" i="4"/>
  <c r="R151" i="4"/>
  <c r="S151" i="4"/>
  <c r="T151" i="4"/>
  <c r="U151" i="4"/>
  <c r="V151" i="4"/>
  <c r="Q152" i="4"/>
  <c r="R152" i="4"/>
  <c r="S152" i="4"/>
  <c r="T152" i="4"/>
  <c r="U152" i="4"/>
  <c r="V152" i="4"/>
  <c r="Q153" i="4"/>
  <c r="R153" i="4"/>
  <c r="S153" i="4"/>
  <c r="T153" i="4"/>
  <c r="U153" i="4"/>
  <c r="V153" i="4"/>
  <c r="Q154" i="4"/>
  <c r="R154" i="4"/>
  <c r="S154" i="4"/>
  <c r="T154" i="4"/>
  <c r="U154" i="4"/>
  <c r="V154" i="4"/>
  <c r="Q155" i="4"/>
  <c r="R155" i="4"/>
  <c r="S155" i="4"/>
  <c r="T155" i="4"/>
  <c r="U155" i="4"/>
  <c r="V155" i="4"/>
  <c r="Q156" i="4"/>
  <c r="R156" i="4"/>
  <c r="S156" i="4"/>
  <c r="T156" i="4"/>
  <c r="U156" i="4"/>
  <c r="V156" i="4"/>
  <c r="Q157" i="4"/>
  <c r="R157" i="4"/>
  <c r="S157" i="4"/>
  <c r="T157" i="4"/>
  <c r="U157" i="4"/>
  <c r="V157" i="4"/>
  <c r="Q158" i="4"/>
  <c r="R158" i="4"/>
  <c r="S158" i="4"/>
  <c r="T158" i="4"/>
  <c r="U158" i="4"/>
  <c r="V158" i="4"/>
  <c r="Q159" i="4"/>
  <c r="R159" i="4"/>
  <c r="S159" i="4"/>
  <c r="T159" i="4"/>
  <c r="U159" i="4"/>
  <c r="V159" i="4"/>
  <c r="Q160" i="4"/>
  <c r="R160" i="4"/>
  <c r="S160" i="4"/>
  <c r="T160" i="4"/>
  <c r="U160" i="4"/>
  <c r="V160" i="4"/>
  <c r="Q161" i="4"/>
  <c r="R161" i="4"/>
  <c r="S161" i="4"/>
  <c r="T161" i="4"/>
  <c r="P161" i="4" s="1"/>
  <c r="U161" i="4"/>
  <c r="V161" i="4"/>
  <c r="Q162" i="4"/>
  <c r="R162" i="4"/>
  <c r="S162" i="4"/>
  <c r="T162" i="4"/>
  <c r="U162" i="4"/>
  <c r="V162" i="4"/>
  <c r="Q163" i="4"/>
  <c r="R163" i="4"/>
  <c r="S163" i="4"/>
  <c r="T163" i="4"/>
  <c r="U163" i="4"/>
  <c r="V163" i="4"/>
  <c r="Q164" i="4"/>
  <c r="R164" i="4"/>
  <c r="S164" i="4"/>
  <c r="T164" i="4"/>
  <c r="U164" i="4"/>
  <c r="V164" i="4"/>
  <c r="Q165" i="4"/>
  <c r="R165" i="4"/>
  <c r="S165" i="4"/>
  <c r="T165" i="4"/>
  <c r="U165" i="4"/>
  <c r="V165" i="4"/>
  <c r="Q166" i="4"/>
  <c r="R166" i="4"/>
  <c r="S166" i="4"/>
  <c r="T166" i="4"/>
  <c r="U166" i="4"/>
  <c r="V166" i="4"/>
  <c r="Q167" i="4"/>
  <c r="R167" i="4"/>
  <c r="S167" i="4"/>
  <c r="T167" i="4"/>
  <c r="U167" i="4"/>
  <c r="V167" i="4"/>
  <c r="Q168" i="4"/>
  <c r="R168" i="4"/>
  <c r="S168" i="4"/>
  <c r="T168" i="4"/>
  <c r="U168" i="4"/>
  <c r="V168" i="4"/>
  <c r="Q169" i="4"/>
  <c r="R169" i="4"/>
  <c r="S169" i="4"/>
  <c r="T169" i="4"/>
  <c r="U169" i="4"/>
  <c r="V169" i="4"/>
  <c r="Q170" i="4"/>
  <c r="R170" i="4"/>
  <c r="S170" i="4"/>
  <c r="T170" i="4"/>
  <c r="U170" i="4"/>
  <c r="V170" i="4"/>
  <c r="Q171" i="4"/>
  <c r="R171" i="4"/>
  <c r="S171" i="4"/>
  <c r="T171" i="4"/>
  <c r="U171" i="4"/>
  <c r="V171" i="4"/>
  <c r="Q172" i="4"/>
  <c r="R172" i="4"/>
  <c r="S172" i="4"/>
  <c r="T172" i="4"/>
  <c r="U172" i="4"/>
  <c r="V172" i="4"/>
  <c r="Q173" i="4"/>
  <c r="R173" i="4"/>
  <c r="S173" i="4"/>
  <c r="T173" i="4"/>
  <c r="U173" i="4"/>
  <c r="V173" i="4"/>
  <c r="Q174" i="4"/>
  <c r="R174" i="4"/>
  <c r="S174" i="4"/>
  <c r="T174" i="4"/>
  <c r="U174" i="4"/>
  <c r="V174" i="4"/>
  <c r="Q175" i="4"/>
  <c r="R175" i="4"/>
  <c r="S175" i="4"/>
  <c r="T175" i="4"/>
  <c r="U175" i="4"/>
  <c r="V175" i="4"/>
  <c r="Q176" i="4"/>
  <c r="R176" i="4"/>
  <c r="S176" i="4"/>
  <c r="T176" i="4"/>
  <c r="U176" i="4"/>
  <c r="V176" i="4"/>
  <c r="Q177" i="4"/>
  <c r="R177" i="4"/>
  <c r="S177" i="4"/>
  <c r="T177" i="4"/>
  <c r="P177" i="4" s="1"/>
  <c r="U177" i="4"/>
  <c r="V177" i="4"/>
  <c r="Q178" i="4"/>
  <c r="R178" i="4"/>
  <c r="S178" i="4"/>
  <c r="T178" i="4"/>
  <c r="U178" i="4"/>
  <c r="V178" i="4"/>
  <c r="Q179" i="4"/>
  <c r="R179" i="4"/>
  <c r="S179" i="4"/>
  <c r="T179" i="4"/>
  <c r="U179" i="4"/>
  <c r="V179" i="4"/>
  <c r="Q180" i="4"/>
  <c r="R180" i="4"/>
  <c r="S180" i="4"/>
  <c r="T180" i="4"/>
  <c r="U180" i="4"/>
  <c r="V180" i="4"/>
  <c r="Q181" i="4"/>
  <c r="R181" i="4"/>
  <c r="S181" i="4"/>
  <c r="T181" i="4"/>
  <c r="U181" i="4"/>
  <c r="V181" i="4"/>
  <c r="C15" i="4"/>
  <c r="D15" i="4"/>
  <c r="E15" i="4"/>
  <c r="F15" i="4"/>
  <c r="G15" i="4"/>
  <c r="H15" i="4"/>
  <c r="I15" i="4"/>
  <c r="J15" i="4"/>
  <c r="K15" i="4"/>
  <c r="L15" i="4"/>
  <c r="C16" i="4"/>
  <c r="D16" i="4"/>
  <c r="E16" i="4"/>
  <c r="F16" i="4"/>
  <c r="G16" i="4"/>
  <c r="H16" i="4"/>
  <c r="I16" i="4"/>
  <c r="J16" i="4"/>
  <c r="K16" i="4"/>
  <c r="L16" i="4"/>
  <c r="C17" i="4"/>
  <c r="D17" i="4"/>
  <c r="E17" i="4"/>
  <c r="F17" i="4"/>
  <c r="G17" i="4"/>
  <c r="H17" i="4"/>
  <c r="I17" i="4"/>
  <c r="J17" i="4"/>
  <c r="K17" i="4"/>
  <c r="L17" i="4"/>
  <c r="C18" i="4"/>
  <c r="D18" i="4"/>
  <c r="E18" i="4"/>
  <c r="F18" i="4"/>
  <c r="G18" i="4"/>
  <c r="H18" i="4"/>
  <c r="I18" i="4"/>
  <c r="J18" i="4"/>
  <c r="K18" i="4"/>
  <c r="L18" i="4"/>
  <c r="C19" i="4"/>
  <c r="D19" i="4"/>
  <c r="E19" i="4"/>
  <c r="F19" i="4"/>
  <c r="G19" i="4"/>
  <c r="H19" i="4"/>
  <c r="Y19" i="4" s="1"/>
  <c r="Z19" i="4" s="1"/>
  <c r="I19" i="4"/>
  <c r="J19" i="4"/>
  <c r="K19" i="4"/>
  <c r="L19" i="4"/>
  <c r="C20" i="4"/>
  <c r="D20" i="4"/>
  <c r="E20" i="4"/>
  <c r="F20" i="4"/>
  <c r="G20" i="4"/>
  <c r="H20" i="4"/>
  <c r="I20" i="4"/>
  <c r="J20" i="4"/>
  <c r="K20" i="4"/>
  <c r="L20" i="4"/>
  <c r="C21" i="4"/>
  <c r="D21" i="4"/>
  <c r="E21" i="4"/>
  <c r="F21" i="4"/>
  <c r="G21" i="4"/>
  <c r="H21" i="4"/>
  <c r="I21" i="4"/>
  <c r="J21" i="4"/>
  <c r="K21" i="4"/>
  <c r="L21" i="4"/>
  <c r="C22" i="4"/>
  <c r="D22" i="4"/>
  <c r="E22" i="4"/>
  <c r="F22" i="4"/>
  <c r="G22" i="4"/>
  <c r="H22" i="4"/>
  <c r="I22" i="4"/>
  <c r="J22" i="4"/>
  <c r="K22" i="4"/>
  <c r="L22" i="4"/>
  <c r="C23" i="4"/>
  <c r="D23" i="4"/>
  <c r="E23" i="4"/>
  <c r="F23" i="4"/>
  <c r="G23" i="4"/>
  <c r="H23" i="4"/>
  <c r="I23" i="4"/>
  <c r="J23" i="4"/>
  <c r="K23" i="4"/>
  <c r="L23" i="4"/>
  <c r="C24" i="4"/>
  <c r="D24" i="4"/>
  <c r="E24" i="4"/>
  <c r="F24" i="4"/>
  <c r="G24" i="4"/>
  <c r="H24" i="4"/>
  <c r="I24" i="4"/>
  <c r="J24" i="4"/>
  <c r="K24" i="4"/>
  <c r="L24" i="4"/>
  <c r="C25" i="4"/>
  <c r="D25" i="4"/>
  <c r="E25" i="4"/>
  <c r="F25" i="4"/>
  <c r="G25" i="4"/>
  <c r="H25" i="4"/>
  <c r="Y25" i="4" s="1"/>
  <c r="Z25" i="4" s="1"/>
  <c r="I25" i="4"/>
  <c r="J25" i="4"/>
  <c r="K25" i="4"/>
  <c r="L25" i="4"/>
  <c r="C26" i="4"/>
  <c r="D26" i="4"/>
  <c r="E26" i="4"/>
  <c r="F26" i="4"/>
  <c r="G26" i="4"/>
  <c r="H26" i="4"/>
  <c r="I26" i="4"/>
  <c r="J26" i="4"/>
  <c r="K26" i="4"/>
  <c r="L26" i="4"/>
  <c r="C27" i="4"/>
  <c r="D27" i="4"/>
  <c r="E27" i="4"/>
  <c r="F27" i="4"/>
  <c r="G27" i="4"/>
  <c r="H27" i="4"/>
  <c r="I27" i="4"/>
  <c r="J27" i="4"/>
  <c r="K27" i="4"/>
  <c r="L27" i="4"/>
  <c r="C28" i="4"/>
  <c r="D28" i="4"/>
  <c r="E28" i="4"/>
  <c r="F28" i="4"/>
  <c r="G28" i="4"/>
  <c r="H28" i="4"/>
  <c r="I28" i="4"/>
  <c r="J28" i="4"/>
  <c r="K28" i="4"/>
  <c r="L28" i="4"/>
  <c r="C29" i="4"/>
  <c r="D29" i="4"/>
  <c r="E29" i="4"/>
  <c r="F29" i="4"/>
  <c r="G29" i="4"/>
  <c r="H29" i="4"/>
  <c r="I29" i="4"/>
  <c r="J29" i="4"/>
  <c r="K29" i="4"/>
  <c r="L29" i="4"/>
  <c r="C30" i="4"/>
  <c r="D30" i="4"/>
  <c r="E30" i="4"/>
  <c r="F30" i="4"/>
  <c r="G30" i="4"/>
  <c r="H30" i="4"/>
  <c r="I30" i="4"/>
  <c r="J30" i="4"/>
  <c r="K30" i="4"/>
  <c r="L30" i="4"/>
  <c r="C31" i="4"/>
  <c r="D31" i="4"/>
  <c r="E31" i="4"/>
  <c r="F31" i="4"/>
  <c r="G31" i="4"/>
  <c r="H31" i="4"/>
  <c r="Y31" i="4" s="1"/>
  <c r="Z31" i="4" s="1"/>
  <c r="I31" i="4"/>
  <c r="J31" i="4"/>
  <c r="K31" i="4"/>
  <c r="L31" i="4"/>
  <c r="C32" i="4"/>
  <c r="D32" i="4"/>
  <c r="E32" i="4"/>
  <c r="F32" i="4"/>
  <c r="G32" i="4"/>
  <c r="H32" i="4"/>
  <c r="I32" i="4"/>
  <c r="J32" i="4"/>
  <c r="K32" i="4"/>
  <c r="L32" i="4"/>
  <c r="C33" i="4"/>
  <c r="D33" i="4"/>
  <c r="E33" i="4"/>
  <c r="F33" i="4"/>
  <c r="G33" i="4"/>
  <c r="H33" i="4"/>
  <c r="I33" i="4"/>
  <c r="J33" i="4"/>
  <c r="K33" i="4"/>
  <c r="L33" i="4"/>
  <c r="C34" i="4"/>
  <c r="D34" i="4"/>
  <c r="E34" i="4"/>
  <c r="F34" i="4"/>
  <c r="G34" i="4"/>
  <c r="H34" i="4"/>
  <c r="I34" i="4"/>
  <c r="J34" i="4"/>
  <c r="K34" i="4"/>
  <c r="L34" i="4"/>
  <c r="C35" i="4"/>
  <c r="D35" i="4"/>
  <c r="E35" i="4"/>
  <c r="F35" i="4"/>
  <c r="G35" i="4"/>
  <c r="H35" i="4"/>
  <c r="I35" i="4"/>
  <c r="J35" i="4"/>
  <c r="K35" i="4"/>
  <c r="L35" i="4"/>
  <c r="C36" i="4"/>
  <c r="D36" i="4"/>
  <c r="E36" i="4"/>
  <c r="F36" i="4"/>
  <c r="G36" i="4"/>
  <c r="H36" i="4"/>
  <c r="I36" i="4"/>
  <c r="J36" i="4"/>
  <c r="K36" i="4"/>
  <c r="L36" i="4"/>
  <c r="C37" i="4"/>
  <c r="D37" i="4"/>
  <c r="E37" i="4"/>
  <c r="F37" i="4"/>
  <c r="G37" i="4"/>
  <c r="H37" i="4"/>
  <c r="Y37" i="4" s="1"/>
  <c r="Z37" i="4" s="1"/>
  <c r="I37" i="4"/>
  <c r="J37" i="4"/>
  <c r="K37" i="4"/>
  <c r="L37" i="4"/>
  <c r="C38" i="4"/>
  <c r="D38" i="4"/>
  <c r="E38" i="4"/>
  <c r="F38" i="4"/>
  <c r="G38" i="4"/>
  <c r="H38" i="4"/>
  <c r="I38" i="4"/>
  <c r="J38" i="4"/>
  <c r="K38" i="4"/>
  <c r="L38" i="4"/>
  <c r="C39" i="4"/>
  <c r="D39" i="4"/>
  <c r="E39" i="4"/>
  <c r="F39" i="4"/>
  <c r="G39" i="4"/>
  <c r="H39" i="4"/>
  <c r="I39" i="4"/>
  <c r="J39" i="4"/>
  <c r="K39" i="4"/>
  <c r="L39" i="4"/>
  <c r="C40" i="4"/>
  <c r="D40" i="4"/>
  <c r="E40" i="4"/>
  <c r="F40" i="4"/>
  <c r="G40" i="4"/>
  <c r="H40" i="4"/>
  <c r="I40" i="4"/>
  <c r="J40" i="4"/>
  <c r="K40" i="4"/>
  <c r="L40" i="4"/>
  <c r="C41" i="4"/>
  <c r="D41" i="4"/>
  <c r="E41" i="4"/>
  <c r="F41" i="4"/>
  <c r="G41" i="4"/>
  <c r="H41" i="4"/>
  <c r="I41" i="4"/>
  <c r="J41" i="4"/>
  <c r="K41" i="4"/>
  <c r="L41" i="4"/>
  <c r="C42" i="4"/>
  <c r="D42" i="4"/>
  <c r="E42" i="4"/>
  <c r="F42" i="4"/>
  <c r="G42" i="4"/>
  <c r="H42" i="4"/>
  <c r="I42" i="4"/>
  <c r="J42" i="4"/>
  <c r="K42" i="4"/>
  <c r="L42" i="4"/>
  <c r="C43" i="4"/>
  <c r="D43" i="4"/>
  <c r="E43" i="4"/>
  <c r="F43" i="4"/>
  <c r="G43" i="4"/>
  <c r="H43" i="4"/>
  <c r="Y43" i="4" s="1"/>
  <c r="Z43" i="4" s="1"/>
  <c r="I43" i="4"/>
  <c r="J43" i="4"/>
  <c r="K43" i="4"/>
  <c r="L43" i="4"/>
  <c r="C44" i="4"/>
  <c r="D44" i="4"/>
  <c r="E44" i="4"/>
  <c r="F44" i="4"/>
  <c r="G44" i="4"/>
  <c r="H44" i="4"/>
  <c r="I44" i="4"/>
  <c r="J44" i="4"/>
  <c r="K44" i="4"/>
  <c r="L44" i="4"/>
  <c r="C45" i="4"/>
  <c r="D45" i="4"/>
  <c r="E45" i="4"/>
  <c r="F45" i="4"/>
  <c r="G45" i="4"/>
  <c r="H45" i="4"/>
  <c r="I45" i="4"/>
  <c r="J45" i="4"/>
  <c r="K45" i="4"/>
  <c r="L45" i="4"/>
  <c r="C46" i="4"/>
  <c r="D46" i="4"/>
  <c r="E46" i="4"/>
  <c r="F46" i="4"/>
  <c r="G46" i="4"/>
  <c r="H46" i="4"/>
  <c r="I46" i="4"/>
  <c r="J46" i="4"/>
  <c r="K46" i="4"/>
  <c r="L46" i="4"/>
  <c r="C47" i="4"/>
  <c r="D47" i="4"/>
  <c r="E47" i="4"/>
  <c r="F47" i="4"/>
  <c r="G47" i="4"/>
  <c r="H47" i="4"/>
  <c r="I47" i="4"/>
  <c r="J47" i="4"/>
  <c r="K47" i="4"/>
  <c r="L47" i="4"/>
  <c r="C48" i="4"/>
  <c r="D48" i="4"/>
  <c r="E48" i="4"/>
  <c r="F48" i="4"/>
  <c r="G48" i="4"/>
  <c r="H48" i="4"/>
  <c r="I48" i="4"/>
  <c r="J48" i="4"/>
  <c r="K48" i="4"/>
  <c r="L48" i="4"/>
  <c r="C49" i="4"/>
  <c r="D49" i="4"/>
  <c r="E49" i="4"/>
  <c r="F49" i="4"/>
  <c r="G49" i="4"/>
  <c r="H49" i="4"/>
  <c r="Y49" i="4" s="1"/>
  <c r="Z49" i="4" s="1"/>
  <c r="I49" i="4"/>
  <c r="J49" i="4"/>
  <c r="K49" i="4"/>
  <c r="L49" i="4"/>
  <c r="C50" i="4"/>
  <c r="D50" i="4"/>
  <c r="E50" i="4"/>
  <c r="F50" i="4"/>
  <c r="G50" i="4"/>
  <c r="H50" i="4"/>
  <c r="I50" i="4"/>
  <c r="J50" i="4"/>
  <c r="K50" i="4"/>
  <c r="L50" i="4"/>
  <c r="C51" i="4"/>
  <c r="D51" i="4"/>
  <c r="E51" i="4"/>
  <c r="F51" i="4"/>
  <c r="G51" i="4"/>
  <c r="H51" i="4"/>
  <c r="I51" i="4"/>
  <c r="J51" i="4"/>
  <c r="K51" i="4"/>
  <c r="L51" i="4"/>
  <c r="C52" i="4"/>
  <c r="D52" i="4"/>
  <c r="E52" i="4"/>
  <c r="F52" i="4"/>
  <c r="G52" i="4"/>
  <c r="H52" i="4"/>
  <c r="I52" i="4"/>
  <c r="J52" i="4"/>
  <c r="K52" i="4"/>
  <c r="L52" i="4"/>
  <c r="C53" i="4"/>
  <c r="D53" i="4"/>
  <c r="E53" i="4"/>
  <c r="F53" i="4"/>
  <c r="G53" i="4"/>
  <c r="H53" i="4"/>
  <c r="I53" i="4"/>
  <c r="J53" i="4"/>
  <c r="K53" i="4"/>
  <c r="L53" i="4"/>
  <c r="C54" i="4"/>
  <c r="D54" i="4"/>
  <c r="E54" i="4"/>
  <c r="F54" i="4"/>
  <c r="G54" i="4"/>
  <c r="H54" i="4"/>
  <c r="I54" i="4"/>
  <c r="J54" i="4"/>
  <c r="K54" i="4"/>
  <c r="L54" i="4"/>
  <c r="C55" i="4"/>
  <c r="D55" i="4"/>
  <c r="E55" i="4"/>
  <c r="F55" i="4"/>
  <c r="G55" i="4"/>
  <c r="H55" i="4"/>
  <c r="Y55" i="4" s="1"/>
  <c r="Z55" i="4" s="1"/>
  <c r="I55" i="4"/>
  <c r="J55" i="4"/>
  <c r="K55" i="4"/>
  <c r="L55" i="4"/>
  <c r="C56" i="4"/>
  <c r="D56" i="4"/>
  <c r="E56" i="4"/>
  <c r="F56" i="4"/>
  <c r="G56" i="4"/>
  <c r="H56" i="4"/>
  <c r="I56" i="4"/>
  <c r="J56" i="4"/>
  <c r="K56" i="4"/>
  <c r="L56" i="4"/>
  <c r="C57" i="4"/>
  <c r="D57" i="4"/>
  <c r="E57" i="4"/>
  <c r="F57" i="4"/>
  <c r="G57" i="4"/>
  <c r="H57" i="4"/>
  <c r="I57" i="4"/>
  <c r="J57" i="4"/>
  <c r="K57" i="4"/>
  <c r="L57" i="4"/>
  <c r="C58" i="4"/>
  <c r="D58" i="4"/>
  <c r="E58" i="4"/>
  <c r="F58" i="4"/>
  <c r="G58" i="4"/>
  <c r="H58" i="4"/>
  <c r="I58" i="4"/>
  <c r="J58" i="4"/>
  <c r="K58" i="4"/>
  <c r="L58" i="4"/>
  <c r="C59" i="4"/>
  <c r="D59" i="4"/>
  <c r="E59" i="4"/>
  <c r="F59" i="4"/>
  <c r="G59" i="4"/>
  <c r="H59" i="4"/>
  <c r="I59" i="4"/>
  <c r="J59" i="4"/>
  <c r="K59" i="4"/>
  <c r="L59" i="4"/>
  <c r="C60" i="4"/>
  <c r="D60" i="4"/>
  <c r="E60" i="4"/>
  <c r="F60" i="4"/>
  <c r="G60" i="4"/>
  <c r="H60" i="4"/>
  <c r="I60" i="4"/>
  <c r="J60" i="4"/>
  <c r="K60" i="4"/>
  <c r="L60" i="4"/>
  <c r="C61" i="4"/>
  <c r="D61" i="4"/>
  <c r="E61" i="4"/>
  <c r="F61" i="4"/>
  <c r="G61" i="4"/>
  <c r="H61" i="4"/>
  <c r="Y61" i="4" s="1"/>
  <c r="Z61" i="4" s="1"/>
  <c r="I61" i="4"/>
  <c r="J61" i="4"/>
  <c r="K61" i="4"/>
  <c r="L61" i="4"/>
  <c r="C62" i="4"/>
  <c r="D62" i="4"/>
  <c r="E62" i="4"/>
  <c r="F62" i="4"/>
  <c r="G62" i="4"/>
  <c r="H62" i="4"/>
  <c r="I62" i="4"/>
  <c r="J62" i="4"/>
  <c r="K62" i="4"/>
  <c r="L62" i="4"/>
  <c r="C63" i="4"/>
  <c r="D63" i="4"/>
  <c r="E63" i="4"/>
  <c r="F63" i="4"/>
  <c r="G63" i="4"/>
  <c r="H63" i="4"/>
  <c r="I63" i="4"/>
  <c r="J63" i="4"/>
  <c r="K63" i="4"/>
  <c r="L63" i="4"/>
  <c r="C64" i="4"/>
  <c r="D64" i="4"/>
  <c r="E64" i="4"/>
  <c r="F64" i="4"/>
  <c r="G64" i="4"/>
  <c r="H64" i="4"/>
  <c r="I64" i="4"/>
  <c r="J64" i="4"/>
  <c r="K64" i="4"/>
  <c r="L64" i="4"/>
  <c r="C65" i="4"/>
  <c r="D65" i="4"/>
  <c r="E65" i="4"/>
  <c r="F65" i="4"/>
  <c r="G65" i="4"/>
  <c r="H65" i="4"/>
  <c r="I65" i="4"/>
  <c r="J65" i="4"/>
  <c r="K65" i="4"/>
  <c r="L65" i="4"/>
  <c r="C66" i="4"/>
  <c r="D66" i="4"/>
  <c r="E66" i="4"/>
  <c r="F66" i="4"/>
  <c r="G66" i="4"/>
  <c r="H66" i="4"/>
  <c r="I66" i="4"/>
  <c r="J66" i="4"/>
  <c r="K66" i="4"/>
  <c r="L66" i="4"/>
  <c r="C67" i="4"/>
  <c r="D67" i="4"/>
  <c r="E67" i="4"/>
  <c r="F67" i="4"/>
  <c r="G67" i="4"/>
  <c r="H67" i="4"/>
  <c r="Y67" i="4" s="1"/>
  <c r="Z67" i="4" s="1"/>
  <c r="I67" i="4"/>
  <c r="J67" i="4"/>
  <c r="K67" i="4"/>
  <c r="L67" i="4"/>
  <c r="C68" i="4"/>
  <c r="D68" i="4"/>
  <c r="E68" i="4"/>
  <c r="F68" i="4"/>
  <c r="G68" i="4"/>
  <c r="H68" i="4"/>
  <c r="I68" i="4"/>
  <c r="J68" i="4"/>
  <c r="K68" i="4"/>
  <c r="L68" i="4"/>
  <c r="C69" i="4"/>
  <c r="D69" i="4"/>
  <c r="E69" i="4"/>
  <c r="F69" i="4"/>
  <c r="G69" i="4"/>
  <c r="H69" i="4"/>
  <c r="I69" i="4"/>
  <c r="J69" i="4"/>
  <c r="K69" i="4"/>
  <c r="L69" i="4"/>
  <c r="C70" i="4"/>
  <c r="D70" i="4"/>
  <c r="E70" i="4"/>
  <c r="F70" i="4"/>
  <c r="G70" i="4"/>
  <c r="H70" i="4"/>
  <c r="I70" i="4"/>
  <c r="J70" i="4"/>
  <c r="K70" i="4"/>
  <c r="L70" i="4"/>
  <c r="C71" i="4"/>
  <c r="D71" i="4"/>
  <c r="E71" i="4"/>
  <c r="F71" i="4"/>
  <c r="G71" i="4"/>
  <c r="H71" i="4"/>
  <c r="I71" i="4"/>
  <c r="J71" i="4"/>
  <c r="K71" i="4"/>
  <c r="L71" i="4"/>
  <c r="C72" i="4"/>
  <c r="D72" i="4"/>
  <c r="E72" i="4"/>
  <c r="F72" i="4"/>
  <c r="G72" i="4"/>
  <c r="H72" i="4"/>
  <c r="I72" i="4"/>
  <c r="J72" i="4"/>
  <c r="K72" i="4"/>
  <c r="L72" i="4"/>
  <c r="C73" i="4"/>
  <c r="D73" i="4"/>
  <c r="E73" i="4"/>
  <c r="F73" i="4"/>
  <c r="G73" i="4"/>
  <c r="H73" i="4"/>
  <c r="Y73" i="4" s="1"/>
  <c r="Z73" i="4" s="1"/>
  <c r="I73" i="4"/>
  <c r="J73" i="4"/>
  <c r="K73" i="4"/>
  <c r="L73" i="4"/>
  <c r="C74" i="4"/>
  <c r="D74" i="4"/>
  <c r="E74" i="4"/>
  <c r="F74" i="4"/>
  <c r="G74" i="4"/>
  <c r="H74" i="4"/>
  <c r="I74" i="4"/>
  <c r="J74" i="4"/>
  <c r="K74" i="4"/>
  <c r="L74" i="4"/>
  <c r="C75" i="4"/>
  <c r="D75" i="4"/>
  <c r="E75" i="4"/>
  <c r="F75" i="4"/>
  <c r="G75" i="4"/>
  <c r="H75" i="4"/>
  <c r="I75" i="4"/>
  <c r="J75" i="4"/>
  <c r="K75" i="4"/>
  <c r="L75" i="4"/>
  <c r="C76" i="4"/>
  <c r="D76" i="4"/>
  <c r="E76" i="4"/>
  <c r="F76" i="4"/>
  <c r="G76" i="4"/>
  <c r="H76" i="4"/>
  <c r="I76" i="4"/>
  <c r="J76" i="4"/>
  <c r="K76" i="4"/>
  <c r="L76" i="4"/>
  <c r="C77" i="4"/>
  <c r="D77" i="4"/>
  <c r="E77" i="4"/>
  <c r="F77" i="4"/>
  <c r="G77" i="4"/>
  <c r="H77" i="4"/>
  <c r="I77" i="4"/>
  <c r="J77" i="4"/>
  <c r="K77" i="4"/>
  <c r="L77" i="4"/>
  <c r="C78" i="4"/>
  <c r="D78" i="4"/>
  <c r="E78" i="4"/>
  <c r="F78" i="4"/>
  <c r="G78" i="4"/>
  <c r="H78" i="4"/>
  <c r="I78" i="4"/>
  <c r="J78" i="4"/>
  <c r="K78" i="4"/>
  <c r="L78" i="4"/>
  <c r="C79" i="4"/>
  <c r="D79" i="4"/>
  <c r="E79" i="4"/>
  <c r="F79" i="4"/>
  <c r="G79" i="4"/>
  <c r="H79" i="4"/>
  <c r="Y79" i="4" s="1"/>
  <c r="Z79" i="4" s="1"/>
  <c r="I79" i="4"/>
  <c r="J79" i="4"/>
  <c r="K79" i="4"/>
  <c r="L79" i="4"/>
  <c r="C80" i="4"/>
  <c r="D80" i="4"/>
  <c r="E80" i="4"/>
  <c r="F80" i="4"/>
  <c r="G80" i="4"/>
  <c r="H80" i="4"/>
  <c r="I80" i="4"/>
  <c r="J80" i="4"/>
  <c r="K80" i="4"/>
  <c r="L80" i="4"/>
  <c r="C81" i="4"/>
  <c r="D81" i="4"/>
  <c r="E81" i="4"/>
  <c r="F81" i="4"/>
  <c r="G81" i="4"/>
  <c r="H81" i="4"/>
  <c r="I81" i="4"/>
  <c r="J81" i="4"/>
  <c r="K81" i="4"/>
  <c r="L81" i="4"/>
  <c r="C82" i="4"/>
  <c r="D82" i="4"/>
  <c r="E82" i="4"/>
  <c r="F82" i="4"/>
  <c r="G82" i="4"/>
  <c r="H82" i="4"/>
  <c r="I82" i="4"/>
  <c r="J82" i="4"/>
  <c r="K82" i="4"/>
  <c r="L82" i="4"/>
  <c r="C83" i="4"/>
  <c r="D83" i="4"/>
  <c r="E83" i="4"/>
  <c r="F83" i="4"/>
  <c r="G83" i="4"/>
  <c r="H83" i="4"/>
  <c r="I83" i="4"/>
  <c r="J83" i="4"/>
  <c r="K83" i="4"/>
  <c r="L83" i="4"/>
  <c r="C84" i="4"/>
  <c r="D84" i="4"/>
  <c r="E84" i="4"/>
  <c r="F84" i="4"/>
  <c r="G84" i="4"/>
  <c r="H84" i="4"/>
  <c r="I84" i="4"/>
  <c r="J84" i="4"/>
  <c r="K84" i="4"/>
  <c r="L84" i="4"/>
  <c r="C85" i="4"/>
  <c r="D85" i="4"/>
  <c r="E85" i="4"/>
  <c r="F85" i="4"/>
  <c r="G85" i="4"/>
  <c r="H85" i="4"/>
  <c r="Y85" i="4" s="1"/>
  <c r="Z85" i="4" s="1"/>
  <c r="I85" i="4"/>
  <c r="J85" i="4"/>
  <c r="K85" i="4"/>
  <c r="L85" i="4"/>
  <c r="C86" i="4"/>
  <c r="D86" i="4"/>
  <c r="E86" i="4"/>
  <c r="F86" i="4"/>
  <c r="G86" i="4"/>
  <c r="H86" i="4"/>
  <c r="I86" i="4"/>
  <c r="J86" i="4"/>
  <c r="K86" i="4"/>
  <c r="L86" i="4"/>
  <c r="C87" i="4"/>
  <c r="D87" i="4"/>
  <c r="E87" i="4"/>
  <c r="F87" i="4"/>
  <c r="G87" i="4"/>
  <c r="H87" i="4"/>
  <c r="I87" i="4"/>
  <c r="J87" i="4"/>
  <c r="K87" i="4"/>
  <c r="L87" i="4"/>
  <c r="C88" i="4"/>
  <c r="D88" i="4"/>
  <c r="E88" i="4"/>
  <c r="F88" i="4"/>
  <c r="G88" i="4"/>
  <c r="H88" i="4"/>
  <c r="I88" i="4"/>
  <c r="J88" i="4"/>
  <c r="K88" i="4"/>
  <c r="L88" i="4"/>
  <c r="C89" i="4"/>
  <c r="D89" i="4"/>
  <c r="E89" i="4"/>
  <c r="F89" i="4"/>
  <c r="G89" i="4"/>
  <c r="H89" i="4"/>
  <c r="I89" i="4"/>
  <c r="J89" i="4"/>
  <c r="K89" i="4"/>
  <c r="L89" i="4"/>
  <c r="C90" i="4"/>
  <c r="D90" i="4"/>
  <c r="E90" i="4"/>
  <c r="F90" i="4"/>
  <c r="G90" i="4"/>
  <c r="H90" i="4"/>
  <c r="I90" i="4"/>
  <c r="J90" i="4"/>
  <c r="K90" i="4"/>
  <c r="L90" i="4"/>
  <c r="C91" i="4"/>
  <c r="D91" i="4"/>
  <c r="E91" i="4"/>
  <c r="F91" i="4"/>
  <c r="G91" i="4"/>
  <c r="H91" i="4"/>
  <c r="Y91" i="4" s="1"/>
  <c r="Z91" i="4" s="1"/>
  <c r="I91" i="4"/>
  <c r="J91" i="4"/>
  <c r="K91" i="4"/>
  <c r="L91" i="4"/>
  <c r="C92" i="4"/>
  <c r="D92" i="4"/>
  <c r="E92" i="4"/>
  <c r="F92" i="4"/>
  <c r="G92" i="4"/>
  <c r="H92" i="4"/>
  <c r="I92" i="4"/>
  <c r="J92" i="4"/>
  <c r="K92" i="4"/>
  <c r="L92" i="4"/>
  <c r="C93" i="4"/>
  <c r="D93" i="4"/>
  <c r="E93" i="4"/>
  <c r="F93" i="4"/>
  <c r="G93" i="4"/>
  <c r="H93" i="4"/>
  <c r="I93" i="4"/>
  <c r="J93" i="4"/>
  <c r="K93" i="4"/>
  <c r="L93" i="4"/>
  <c r="C94" i="4"/>
  <c r="D94" i="4"/>
  <c r="E94" i="4"/>
  <c r="F94" i="4"/>
  <c r="G94" i="4"/>
  <c r="H94" i="4"/>
  <c r="I94" i="4"/>
  <c r="J94" i="4"/>
  <c r="K94" i="4"/>
  <c r="L94" i="4"/>
  <c r="C95" i="4"/>
  <c r="D95" i="4"/>
  <c r="E95" i="4"/>
  <c r="F95" i="4"/>
  <c r="G95" i="4"/>
  <c r="H95" i="4"/>
  <c r="I95" i="4"/>
  <c r="J95" i="4"/>
  <c r="K95" i="4"/>
  <c r="L95" i="4"/>
  <c r="C96" i="4"/>
  <c r="D96" i="4"/>
  <c r="E96" i="4"/>
  <c r="F96" i="4"/>
  <c r="G96" i="4"/>
  <c r="H96" i="4"/>
  <c r="I96" i="4"/>
  <c r="J96" i="4"/>
  <c r="K96" i="4"/>
  <c r="L96" i="4"/>
  <c r="C97" i="4"/>
  <c r="D97" i="4"/>
  <c r="E97" i="4"/>
  <c r="F97" i="4"/>
  <c r="G97" i="4"/>
  <c r="H97" i="4"/>
  <c r="Y97" i="4" s="1"/>
  <c r="Z97" i="4" s="1"/>
  <c r="I97" i="4"/>
  <c r="J97" i="4"/>
  <c r="K97" i="4"/>
  <c r="L97" i="4"/>
  <c r="C98" i="4"/>
  <c r="D98" i="4"/>
  <c r="E98" i="4"/>
  <c r="F98" i="4"/>
  <c r="G98" i="4"/>
  <c r="H98" i="4"/>
  <c r="I98" i="4"/>
  <c r="J98" i="4"/>
  <c r="K98" i="4"/>
  <c r="L98" i="4"/>
  <c r="C99" i="4"/>
  <c r="D99" i="4"/>
  <c r="E99" i="4"/>
  <c r="F99" i="4"/>
  <c r="G99" i="4"/>
  <c r="H99" i="4"/>
  <c r="I99" i="4"/>
  <c r="J99" i="4"/>
  <c r="K99" i="4"/>
  <c r="L99" i="4"/>
  <c r="C100" i="4"/>
  <c r="D100" i="4"/>
  <c r="E100" i="4"/>
  <c r="F100" i="4"/>
  <c r="G100" i="4"/>
  <c r="H100" i="4"/>
  <c r="I100" i="4"/>
  <c r="J100" i="4"/>
  <c r="K100" i="4"/>
  <c r="L100" i="4"/>
  <c r="C101" i="4"/>
  <c r="D101" i="4"/>
  <c r="E101" i="4"/>
  <c r="F101" i="4"/>
  <c r="G101" i="4"/>
  <c r="H101" i="4"/>
  <c r="I101" i="4"/>
  <c r="J101" i="4"/>
  <c r="K101" i="4"/>
  <c r="L101" i="4"/>
  <c r="C102" i="4"/>
  <c r="D102" i="4"/>
  <c r="E102" i="4"/>
  <c r="F102" i="4"/>
  <c r="G102" i="4"/>
  <c r="H102" i="4"/>
  <c r="I102" i="4"/>
  <c r="J102" i="4"/>
  <c r="K102" i="4"/>
  <c r="L102" i="4"/>
  <c r="C103" i="4"/>
  <c r="D103" i="4"/>
  <c r="E103" i="4"/>
  <c r="F103" i="4"/>
  <c r="G103" i="4"/>
  <c r="H103" i="4"/>
  <c r="Y103" i="4" s="1"/>
  <c r="Z103" i="4" s="1"/>
  <c r="I103" i="4"/>
  <c r="J103" i="4"/>
  <c r="K103" i="4"/>
  <c r="L103" i="4"/>
  <c r="C104" i="4"/>
  <c r="D104" i="4"/>
  <c r="E104" i="4"/>
  <c r="F104" i="4"/>
  <c r="G104" i="4"/>
  <c r="H104" i="4"/>
  <c r="I104" i="4"/>
  <c r="J104" i="4"/>
  <c r="K104" i="4"/>
  <c r="L104" i="4"/>
  <c r="C105" i="4"/>
  <c r="D105" i="4"/>
  <c r="E105" i="4"/>
  <c r="F105" i="4"/>
  <c r="G105" i="4"/>
  <c r="H105" i="4"/>
  <c r="I105" i="4"/>
  <c r="J105" i="4"/>
  <c r="K105" i="4"/>
  <c r="L105" i="4"/>
  <c r="C106" i="4"/>
  <c r="D106" i="4"/>
  <c r="E106" i="4"/>
  <c r="F106" i="4"/>
  <c r="G106" i="4"/>
  <c r="H106" i="4"/>
  <c r="I106" i="4"/>
  <c r="J106" i="4"/>
  <c r="K106" i="4"/>
  <c r="L106" i="4"/>
  <c r="C107" i="4"/>
  <c r="D107" i="4"/>
  <c r="E107" i="4"/>
  <c r="F107" i="4"/>
  <c r="G107" i="4"/>
  <c r="H107" i="4"/>
  <c r="I107" i="4"/>
  <c r="J107" i="4"/>
  <c r="K107" i="4"/>
  <c r="L107" i="4"/>
  <c r="C108" i="4"/>
  <c r="D108" i="4"/>
  <c r="E108" i="4"/>
  <c r="F108" i="4"/>
  <c r="G108" i="4"/>
  <c r="H108" i="4"/>
  <c r="I108" i="4"/>
  <c r="J108" i="4"/>
  <c r="K108" i="4"/>
  <c r="L108" i="4"/>
  <c r="C109" i="4"/>
  <c r="D109" i="4"/>
  <c r="E109" i="4"/>
  <c r="F109" i="4"/>
  <c r="G109" i="4"/>
  <c r="H109" i="4"/>
  <c r="Y109" i="4" s="1"/>
  <c r="Z109" i="4" s="1"/>
  <c r="I109" i="4"/>
  <c r="J109" i="4"/>
  <c r="K109" i="4"/>
  <c r="L109" i="4"/>
  <c r="C110" i="4"/>
  <c r="D110" i="4"/>
  <c r="E110" i="4"/>
  <c r="F110" i="4"/>
  <c r="G110" i="4"/>
  <c r="H110" i="4"/>
  <c r="I110" i="4"/>
  <c r="J110" i="4"/>
  <c r="K110" i="4"/>
  <c r="L110" i="4"/>
  <c r="C111" i="4"/>
  <c r="D111" i="4"/>
  <c r="E111" i="4"/>
  <c r="F111" i="4"/>
  <c r="G111" i="4"/>
  <c r="H111" i="4"/>
  <c r="I111" i="4"/>
  <c r="J111" i="4"/>
  <c r="K111" i="4"/>
  <c r="L111" i="4"/>
  <c r="C112" i="4"/>
  <c r="D112" i="4"/>
  <c r="E112" i="4"/>
  <c r="F112" i="4"/>
  <c r="G112" i="4"/>
  <c r="H112" i="4"/>
  <c r="I112" i="4"/>
  <c r="J112" i="4"/>
  <c r="K112" i="4"/>
  <c r="L112" i="4"/>
  <c r="C113" i="4"/>
  <c r="D113" i="4"/>
  <c r="E113" i="4"/>
  <c r="F113" i="4"/>
  <c r="G113" i="4"/>
  <c r="H113" i="4"/>
  <c r="I113" i="4"/>
  <c r="J113" i="4"/>
  <c r="K113" i="4"/>
  <c r="L113" i="4"/>
  <c r="C114" i="4"/>
  <c r="D114" i="4"/>
  <c r="E114" i="4"/>
  <c r="F114" i="4"/>
  <c r="G114" i="4"/>
  <c r="H114" i="4"/>
  <c r="I114" i="4"/>
  <c r="J114" i="4"/>
  <c r="K114" i="4"/>
  <c r="L114" i="4"/>
  <c r="C115" i="4"/>
  <c r="D115" i="4"/>
  <c r="E115" i="4"/>
  <c r="F115" i="4"/>
  <c r="G115" i="4"/>
  <c r="H115" i="4"/>
  <c r="Y115" i="4" s="1"/>
  <c r="Z115" i="4" s="1"/>
  <c r="I115" i="4"/>
  <c r="J115" i="4"/>
  <c r="K115" i="4"/>
  <c r="L115" i="4"/>
  <c r="C116" i="4"/>
  <c r="D116" i="4"/>
  <c r="E116" i="4"/>
  <c r="F116" i="4"/>
  <c r="G116" i="4"/>
  <c r="H116" i="4"/>
  <c r="I116" i="4"/>
  <c r="J116" i="4"/>
  <c r="K116" i="4"/>
  <c r="L116" i="4"/>
  <c r="C117" i="4"/>
  <c r="D117" i="4"/>
  <c r="E117" i="4"/>
  <c r="F117" i="4"/>
  <c r="G117" i="4"/>
  <c r="H117" i="4"/>
  <c r="I117" i="4"/>
  <c r="J117" i="4"/>
  <c r="K117" i="4"/>
  <c r="L117" i="4"/>
  <c r="C118" i="4"/>
  <c r="D118" i="4"/>
  <c r="E118" i="4"/>
  <c r="F118" i="4"/>
  <c r="G118" i="4"/>
  <c r="H118" i="4"/>
  <c r="I118" i="4"/>
  <c r="J118" i="4"/>
  <c r="K118" i="4"/>
  <c r="L118" i="4"/>
  <c r="C119" i="4"/>
  <c r="D119" i="4"/>
  <c r="E119" i="4"/>
  <c r="F119" i="4"/>
  <c r="G119" i="4"/>
  <c r="H119" i="4"/>
  <c r="I119" i="4"/>
  <c r="J119" i="4"/>
  <c r="K119" i="4"/>
  <c r="L119" i="4"/>
  <c r="C120" i="4"/>
  <c r="D120" i="4"/>
  <c r="E120" i="4"/>
  <c r="F120" i="4"/>
  <c r="G120" i="4"/>
  <c r="H120" i="4"/>
  <c r="I120" i="4"/>
  <c r="J120" i="4"/>
  <c r="K120" i="4"/>
  <c r="L120" i="4"/>
  <c r="C121" i="4"/>
  <c r="D121" i="4"/>
  <c r="E121" i="4"/>
  <c r="F121" i="4"/>
  <c r="G121" i="4"/>
  <c r="H121" i="4"/>
  <c r="Y121" i="4" s="1"/>
  <c r="Z121" i="4" s="1"/>
  <c r="I121" i="4"/>
  <c r="J121" i="4"/>
  <c r="K121" i="4"/>
  <c r="L121" i="4"/>
  <c r="C122" i="4"/>
  <c r="D122" i="4"/>
  <c r="E122" i="4"/>
  <c r="F122" i="4"/>
  <c r="G122" i="4"/>
  <c r="H122" i="4"/>
  <c r="I122" i="4"/>
  <c r="J122" i="4"/>
  <c r="K122" i="4"/>
  <c r="L122" i="4"/>
  <c r="C123" i="4"/>
  <c r="D123" i="4"/>
  <c r="E123" i="4"/>
  <c r="F123" i="4"/>
  <c r="G123" i="4"/>
  <c r="H123" i="4"/>
  <c r="I123" i="4"/>
  <c r="J123" i="4"/>
  <c r="K123" i="4"/>
  <c r="L123" i="4"/>
  <c r="C124" i="4"/>
  <c r="D124" i="4"/>
  <c r="E124" i="4"/>
  <c r="F124" i="4"/>
  <c r="G124" i="4"/>
  <c r="H124" i="4"/>
  <c r="I124" i="4"/>
  <c r="J124" i="4"/>
  <c r="K124" i="4"/>
  <c r="L124" i="4"/>
  <c r="C125" i="4"/>
  <c r="D125" i="4"/>
  <c r="E125" i="4"/>
  <c r="F125" i="4"/>
  <c r="G125" i="4"/>
  <c r="H125" i="4"/>
  <c r="I125" i="4"/>
  <c r="J125" i="4"/>
  <c r="K125" i="4"/>
  <c r="L125" i="4"/>
  <c r="C126" i="4"/>
  <c r="D126" i="4"/>
  <c r="E126" i="4"/>
  <c r="F126" i="4"/>
  <c r="G126" i="4"/>
  <c r="H126" i="4"/>
  <c r="I126" i="4"/>
  <c r="J126" i="4"/>
  <c r="K126" i="4"/>
  <c r="L126" i="4"/>
  <c r="C127" i="4"/>
  <c r="D127" i="4"/>
  <c r="E127" i="4"/>
  <c r="F127" i="4"/>
  <c r="G127" i="4"/>
  <c r="H127" i="4"/>
  <c r="Y127" i="4" s="1"/>
  <c r="Z127" i="4" s="1"/>
  <c r="I127" i="4"/>
  <c r="J127" i="4"/>
  <c r="K127" i="4"/>
  <c r="L127" i="4"/>
  <c r="C128" i="4"/>
  <c r="D128" i="4"/>
  <c r="E128" i="4"/>
  <c r="F128" i="4"/>
  <c r="G128" i="4"/>
  <c r="H128" i="4"/>
  <c r="I128" i="4"/>
  <c r="J128" i="4"/>
  <c r="K128" i="4"/>
  <c r="L128" i="4"/>
  <c r="C129" i="4"/>
  <c r="D129" i="4"/>
  <c r="E129" i="4"/>
  <c r="F129" i="4"/>
  <c r="G129" i="4"/>
  <c r="H129" i="4"/>
  <c r="I129" i="4"/>
  <c r="J129" i="4"/>
  <c r="K129" i="4"/>
  <c r="L129" i="4"/>
  <c r="C130" i="4"/>
  <c r="D130" i="4"/>
  <c r="E130" i="4"/>
  <c r="F130" i="4"/>
  <c r="G130" i="4"/>
  <c r="H130" i="4"/>
  <c r="I130" i="4"/>
  <c r="J130" i="4"/>
  <c r="K130" i="4"/>
  <c r="L130" i="4"/>
  <c r="C131" i="4"/>
  <c r="D131" i="4"/>
  <c r="E131" i="4"/>
  <c r="F131" i="4"/>
  <c r="G131" i="4"/>
  <c r="H131" i="4"/>
  <c r="I131" i="4"/>
  <c r="J131" i="4"/>
  <c r="K131" i="4"/>
  <c r="L131" i="4"/>
  <c r="C132" i="4"/>
  <c r="D132" i="4"/>
  <c r="E132" i="4"/>
  <c r="F132" i="4"/>
  <c r="G132" i="4"/>
  <c r="H132" i="4"/>
  <c r="I132" i="4"/>
  <c r="J132" i="4"/>
  <c r="K132" i="4"/>
  <c r="L132" i="4"/>
  <c r="C133" i="4"/>
  <c r="D133" i="4"/>
  <c r="E133" i="4"/>
  <c r="F133" i="4"/>
  <c r="G133" i="4"/>
  <c r="H133" i="4"/>
  <c r="Y133" i="4" s="1"/>
  <c r="Z133" i="4" s="1"/>
  <c r="I133" i="4"/>
  <c r="J133" i="4"/>
  <c r="K133" i="4"/>
  <c r="L133" i="4"/>
  <c r="C134" i="4"/>
  <c r="D134" i="4"/>
  <c r="E134" i="4"/>
  <c r="F134" i="4"/>
  <c r="G134" i="4"/>
  <c r="H134" i="4"/>
  <c r="I134" i="4"/>
  <c r="J134" i="4"/>
  <c r="K134" i="4"/>
  <c r="L134" i="4"/>
  <c r="C135" i="4"/>
  <c r="D135" i="4"/>
  <c r="E135" i="4"/>
  <c r="F135" i="4"/>
  <c r="G135" i="4"/>
  <c r="H135" i="4"/>
  <c r="I135" i="4"/>
  <c r="J135" i="4"/>
  <c r="K135" i="4"/>
  <c r="L135" i="4"/>
  <c r="C136" i="4"/>
  <c r="D136" i="4"/>
  <c r="E136" i="4"/>
  <c r="F136" i="4"/>
  <c r="G136" i="4"/>
  <c r="H136" i="4"/>
  <c r="I136" i="4"/>
  <c r="J136" i="4"/>
  <c r="K136" i="4"/>
  <c r="L136" i="4"/>
  <c r="C137" i="4"/>
  <c r="D137" i="4"/>
  <c r="E137" i="4"/>
  <c r="F137" i="4"/>
  <c r="G137" i="4"/>
  <c r="H137" i="4"/>
  <c r="I137" i="4"/>
  <c r="J137" i="4"/>
  <c r="K137" i="4"/>
  <c r="L137" i="4"/>
  <c r="C138" i="4"/>
  <c r="D138" i="4"/>
  <c r="E138" i="4"/>
  <c r="F138" i="4"/>
  <c r="G138" i="4"/>
  <c r="H138" i="4"/>
  <c r="I138" i="4"/>
  <c r="J138" i="4"/>
  <c r="K138" i="4"/>
  <c r="L138" i="4"/>
  <c r="C139" i="4"/>
  <c r="D139" i="4"/>
  <c r="E139" i="4"/>
  <c r="F139" i="4"/>
  <c r="G139" i="4"/>
  <c r="H139" i="4"/>
  <c r="Y139" i="4" s="1"/>
  <c r="Z139" i="4" s="1"/>
  <c r="I139" i="4"/>
  <c r="J139" i="4"/>
  <c r="K139" i="4"/>
  <c r="L139" i="4"/>
  <c r="C140" i="4"/>
  <c r="D140" i="4"/>
  <c r="E140" i="4"/>
  <c r="F140" i="4"/>
  <c r="G140" i="4"/>
  <c r="H140" i="4"/>
  <c r="I140" i="4"/>
  <c r="J140" i="4"/>
  <c r="K140" i="4"/>
  <c r="L140" i="4"/>
  <c r="C141" i="4"/>
  <c r="D141" i="4"/>
  <c r="E141" i="4"/>
  <c r="F141" i="4"/>
  <c r="G141" i="4"/>
  <c r="H141" i="4"/>
  <c r="I141" i="4"/>
  <c r="J141" i="4"/>
  <c r="K141" i="4"/>
  <c r="L141" i="4"/>
  <c r="C142" i="4"/>
  <c r="D142" i="4"/>
  <c r="E142" i="4"/>
  <c r="F142" i="4"/>
  <c r="G142" i="4"/>
  <c r="H142" i="4"/>
  <c r="I142" i="4"/>
  <c r="J142" i="4"/>
  <c r="K142" i="4"/>
  <c r="L142" i="4"/>
  <c r="C143" i="4"/>
  <c r="D143" i="4"/>
  <c r="E143" i="4"/>
  <c r="F143" i="4"/>
  <c r="G143" i="4"/>
  <c r="H143" i="4"/>
  <c r="I143" i="4"/>
  <c r="J143" i="4"/>
  <c r="K143" i="4"/>
  <c r="L143" i="4"/>
  <c r="C144" i="4"/>
  <c r="D144" i="4"/>
  <c r="E144" i="4"/>
  <c r="F144" i="4"/>
  <c r="G144" i="4"/>
  <c r="H144" i="4"/>
  <c r="I144" i="4"/>
  <c r="J144" i="4"/>
  <c r="K144" i="4"/>
  <c r="L144" i="4"/>
  <c r="C145" i="4"/>
  <c r="D145" i="4"/>
  <c r="E145" i="4"/>
  <c r="F145" i="4"/>
  <c r="G145" i="4"/>
  <c r="H145" i="4"/>
  <c r="Y145" i="4" s="1"/>
  <c r="Z145" i="4" s="1"/>
  <c r="I145" i="4"/>
  <c r="J145" i="4"/>
  <c r="K145" i="4"/>
  <c r="L145" i="4"/>
  <c r="C146" i="4"/>
  <c r="D146" i="4"/>
  <c r="E146" i="4"/>
  <c r="F146" i="4"/>
  <c r="G146" i="4"/>
  <c r="H146" i="4"/>
  <c r="I146" i="4"/>
  <c r="J146" i="4"/>
  <c r="K146" i="4"/>
  <c r="L146" i="4"/>
  <c r="C147" i="4"/>
  <c r="D147" i="4"/>
  <c r="E147" i="4"/>
  <c r="F147" i="4"/>
  <c r="G147" i="4"/>
  <c r="H147" i="4"/>
  <c r="I147" i="4"/>
  <c r="J147" i="4"/>
  <c r="K147" i="4"/>
  <c r="L147" i="4"/>
  <c r="C148" i="4"/>
  <c r="D148" i="4"/>
  <c r="E148" i="4"/>
  <c r="F148" i="4"/>
  <c r="G148" i="4"/>
  <c r="H148" i="4"/>
  <c r="I148" i="4"/>
  <c r="J148" i="4"/>
  <c r="K148" i="4"/>
  <c r="L148" i="4"/>
  <c r="C149" i="4"/>
  <c r="D149" i="4"/>
  <c r="E149" i="4"/>
  <c r="F149" i="4"/>
  <c r="G149" i="4"/>
  <c r="H149" i="4"/>
  <c r="I149" i="4"/>
  <c r="J149" i="4"/>
  <c r="K149" i="4"/>
  <c r="L149" i="4"/>
  <c r="C150" i="4"/>
  <c r="D150" i="4"/>
  <c r="E150" i="4"/>
  <c r="F150" i="4"/>
  <c r="G150" i="4"/>
  <c r="H150" i="4"/>
  <c r="I150" i="4"/>
  <c r="J150" i="4"/>
  <c r="K150" i="4"/>
  <c r="L150" i="4"/>
  <c r="C151" i="4"/>
  <c r="D151" i="4"/>
  <c r="E151" i="4"/>
  <c r="F151" i="4"/>
  <c r="G151" i="4"/>
  <c r="H151" i="4"/>
  <c r="Y151" i="4" s="1"/>
  <c r="Z151" i="4" s="1"/>
  <c r="I151" i="4"/>
  <c r="J151" i="4"/>
  <c r="K151" i="4"/>
  <c r="L151" i="4"/>
  <c r="C152" i="4"/>
  <c r="D152" i="4"/>
  <c r="E152" i="4"/>
  <c r="F152" i="4"/>
  <c r="G152" i="4"/>
  <c r="H152" i="4"/>
  <c r="I152" i="4"/>
  <c r="J152" i="4"/>
  <c r="K152" i="4"/>
  <c r="L152" i="4"/>
  <c r="C153" i="4"/>
  <c r="D153" i="4"/>
  <c r="E153" i="4"/>
  <c r="F153" i="4"/>
  <c r="G153" i="4"/>
  <c r="H153" i="4"/>
  <c r="I153" i="4"/>
  <c r="J153" i="4"/>
  <c r="K153" i="4"/>
  <c r="L153" i="4"/>
  <c r="C154" i="4"/>
  <c r="D154" i="4"/>
  <c r="E154" i="4"/>
  <c r="F154" i="4"/>
  <c r="G154" i="4"/>
  <c r="H154" i="4"/>
  <c r="I154" i="4"/>
  <c r="J154" i="4"/>
  <c r="K154" i="4"/>
  <c r="L154" i="4"/>
  <c r="C155" i="4"/>
  <c r="D155" i="4"/>
  <c r="E155" i="4"/>
  <c r="F155" i="4"/>
  <c r="G155" i="4"/>
  <c r="H155" i="4"/>
  <c r="I155" i="4"/>
  <c r="J155" i="4"/>
  <c r="K155" i="4"/>
  <c r="L155" i="4"/>
  <c r="C156" i="4"/>
  <c r="D156" i="4"/>
  <c r="E156" i="4"/>
  <c r="F156" i="4"/>
  <c r="G156" i="4"/>
  <c r="H156" i="4"/>
  <c r="I156" i="4"/>
  <c r="J156" i="4"/>
  <c r="K156" i="4"/>
  <c r="L156" i="4"/>
  <c r="C157" i="4"/>
  <c r="D157" i="4"/>
  <c r="E157" i="4"/>
  <c r="F157" i="4"/>
  <c r="G157" i="4"/>
  <c r="H157" i="4"/>
  <c r="Y157" i="4" s="1"/>
  <c r="Z157" i="4" s="1"/>
  <c r="I157" i="4"/>
  <c r="J157" i="4"/>
  <c r="K157" i="4"/>
  <c r="L157" i="4"/>
  <c r="C158" i="4"/>
  <c r="D158" i="4"/>
  <c r="E158" i="4"/>
  <c r="F158" i="4"/>
  <c r="G158" i="4"/>
  <c r="H158" i="4"/>
  <c r="I158" i="4"/>
  <c r="J158" i="4"/>
  <c r="K158" i="4"/>
  <c r="L158" i="4"/>
  <c r="C159" i="4"/>
  <c r="D159" i="4"/>
  <c r="E159" i="4"/>
  <c r="F159" i="4"/>
  <c r="G159" i="4"/>
  <c r="H159" i="4"/>
  <c r="I159" i="4"/>
  <c r="J159" i="4"/>
  <c r="K159" i="4"/>
  <c r="L159" i="4"/>
  <c r="C160" i="4"/>
  <c r="D160" i="4"/>
  <c r="E160" i="4"/>
  <c r="F160" i="4"/>
  <c r="G160" i="4"/>
  <c r="H160" i="4"/>
  <c r="I160" i="4"/>
  <c r="J160" i="4"/>
  <c r="K160" i="4"/>
  <c r="L160" i="4"/>
  <c r="C161" i="4"/>
  <c r="D161" i="4"/>
  <c r="E161" i="4"/>
  <c r="F161" i="4"/>
  <c r="G161" i="4"/>
  <c r="H161" i="4"/>
  <c r="I161" i="4"/>
  <c r="J161" i="4"/>
  <c r="K161" i="4"/>
  <c r="L161" i="4"/>
  <c r="C162" i="4"/>
  <c r="D162" i="4"/>
  <c r="E162" i="4"/>
  <c r="F162" i="4"/>
  <c r="G162" i="4"/>
  <c r="H162" i="4"/>
  <c r="I162" i="4"/>
  <c r="J162" i="4"/>
  <c r="K162" i="4"/>
  <c r="L162" i="4"/>
  <c r="C163" i="4"/>
  <c r="D163" i="4"/>
  <c r="E163" i="4"/>
  <c r="F163" i="4"/>
  <c r="G163" i="4"/>
  <c r="H163" i="4"/>
  <c r="Y163" i="4" s="1"/>
  <c r="Z163" i="4" s="1"/>
  <c r="I163" i="4"/>
  <c r="J163" i="4"/>
  <c r="K163" i="4"/>
  <c r="L163" i="4"/>
  <c r="C164" i="4"/>
  <c r="D164" i="4"/>
  <c r="E164" i="4"/>
  <c r="F164" i="4"/>
  <c r="G164" i="4"/>
  <c r="H164" i="4"/>
  <c r="I164" i="4"/>
  <c r="J164" i="4"/>
  <c r="K164" i="4"/>
  <c r="L164" i="4"/>
  <c r="C165" i="4"/>
  <c r="D165" i="4"/>
  <c r="E165" i="4"/>
  <c r="F165" i="4"/>
  <c r="G165" i="4"/>
  <c r="H165" i="4"/>
  <c r="I165" i="4"/>
  <c r="J165" i="4"/>
  <c r="K165" i="4"/>
  <c r="L165" i="4"/>
  <c r="C166" i="4"/>
  <c r="D166" i="4"/>
  <c r="E166" i="4"/>
  <c r="F166" i="4"/>
  <c r="G166" i="4"/>
  <c r="H166" i="4"/>
  <c r="I166" i="4"/>
  <c r="J166" i="4"/>
  <c r="K166" i="4"/>
  <c r="L166" i="4"/>
  <c r="C167" i="4"/>
  <c r="D167" i="4"/>
  <c r="E167" i="4"/>
  <c r="F167" i="4"/>
  <c r="G167" i="4"/>
  <c r="H167" i="4"/>
  <c r="I167" i="4"/>
  <c r="J167" i="4"/>
  <c r="K167" i="4"/>
  <c r="L167" i="4"/>
  <c r="C168" i="4"/>
  <c r="D168" i="4"/>
  <c r="E168" i="4"/>
  <c r="F168" i="4"/>
  <c r="G168" i="4"/>
  <c r="H168" i="4"/>
  <c r="I168" i="4"/>
  <c r="J168" i="4"/>
  <c r="K168" i="4"/>
  <c r="L168" i="4"/>
  <c r="C169" i="4"/>
  <c r="D169" i="4"/>
  <c r="E169" i="4"/>
  <c r="F169" i="4"/>
  <c r="G169" i="4"/>
  <c r="H169" i="4"/>
  <c r="Y169" i="4" s="1"/>
  <c r="Z169" i="4" s="1"/>
  <c r="I169" i="4"/>
  <c r="J169" i="4"/>
  <c r="K169" i="4"/>
  <c r="L169" i="4"/>
  <c r="C170" i="4"/>
  <c r="D170" i="4"/>
  <c r="E170" i="4"/>
  <c r="F170" i="4"/>
  <c r="G170" i="4"/>
  <c r="H170" i="4"/>
  <c r="I170" i="4"/>
  <c r="J170" i="4"/>
  <c r="K170" i="4"/>
  <c r="L170" i="4"/>
  <c r="C171" i="4"/>
  <c r="D171" i="4"/>
  <c r="E171" i="4"/>
  <c r="F171" i="4"/>
  <c r="G171" i="4"/>
  <c r="H171" i="4"/>
  <c r="I171" i="4"/>
  <c r="J171" i="4"/>
  <c r="K171" i="4"/>
  <c r="L171" i="4"/>
  <c r="C172" i="4"/>
  <c r="D172" i="4"/>
  <c r="E172" i="4"/>
  <c r="F172" i="4"/>
  <c r="G172" i="4"/>
  <c r="H172" i="4"/>
  <c r="I172" i="4"/>
  <c r="J172" i="4"/>
  <c r="K172" i="4"/>
  <c r="L172" i="4"/>
  <c r="C173" i="4"/>
  <c r="D173" i="4"/>
  <c r="E173" i="4"/>
  <c r="F173" i="4"/>
  <c r="G173" i="4"/>
  <c r="H173" i="4"/>
  <c r="I173" i="4"/>
  <c r="J173" i="4"/>
  <c r="K173" i="4"/>
  <c r="L173" i="4"/>
  <c r="C174" i="4"/>
  <c r="D174" i="4"/>
  <c r="E174" i="4"/>
  <c r="F174" i="4"/>
  <c r="G174" i="4"/>
  <c r="H174" i="4"/>
  <c r="I174" i="4"/>
  <c r="J174" i="4"/>
  <c r="K174" i="4"/>
  <c r="L174" i="4"/>
  <c r="C175" i="4"/>
  <c r="D175" i="4"/>
  <c r="E175" i="4"/>
  <c r="F175" i="4"/>
  <c r="G175" i="4"/>
  <c r="H175" i="4"/>
  <c r="Y175" i="4" s="1"/>
  <c r="Z175" i="4" s="1"/>
  <c r="I175" i="4"/>
  <c r="J175" i="4"/>
  <c r="K175" i="4"/>
  <c r="L175" i="4"/>
  <c r="C176" i="4"/>
  <c r="D176" i="4"/>
  <c r="E176" i="4"/>
  <c r="F176" i="4"/>
  <c r="G176" i="4"/>
  <c r="H176" i="4"/>
  <c r="I176" i="4"/>
  <c r="J176" i="4"/>
  <c r="K176" i="4"/>
  <c r="L176" i="4"/>
  <c r="C177" i="4"/>
  <c r="D177" i="4"/>
  <c r="E177" i="4"/>
  <c r="F177" i="4"/>
  <c r="G177" i="4"/>
  <c r="H177" i="4"/>
  <c r="I177" i="4"/>
  <c r="J177" i="4"/>
  <c r="K177" i="4"/>
  <c r="L177" i="4"/>
  <c r="C178" i="4"/>
  <c r="D178" i="4"/>
  <c r="E178" i="4"/>
  <c r="F178" i="4"/>
  <c r="G178" i="4"/>
  <c r="H178" i="4"/>
  <c r="I178" i="4"/>
  <c r="J178" i="4"/>
  <c r="K178" i="4"/>
  <c r="L178" i="4"/>
  <c r="C179" i="4"/>
  <c r="D179" i="4"/>
  <c r="E179" i="4"/>
  <c r="F179" i="4"/>
  <c r="G179" i="4"/>
  <c r="H179" i="4"/>
  <c r="I179" i="4"/>
  <c r="J179" i="4"/>
  <c r="K179" i="4"/>
  <c r="L179" i="4"/>
  <c r="C180" i="4"/>
  <c r="D180" i="4"/>
  <c r="E180" i="4"/>
  <c r="F180" i="4"/>
  <c r="G180" i="4"/>
  <c r="H180" i="4"/>
  <c r="I180" i="4"/>
  <c r="J180" i="4"/>
  <c r="K180" i="4"/>
  <c r="L180" i="4"/>
  <c r="C181" i="4"/>
  <c r="D181" i="4"/>
  <c r="E181" i="4"/>
  <c r="F181" i="4"/>
  <c r="G181" i="4"/>
  <c r="H181" i="4"/>
  <c r="Y181" i="4" s="1"/>
  <c r="Z181" i="4" s="1"/>
  <c r="I181" i="4"/>
  <c r="J181" i="4"/>
  <c r="K181" i="4"/>
  <c r="L181" i="4"/>
  <c r="Q14" i="4"/>
  <c r="V14" i="4"/>
  <c r="R14" i="4"/>
  <c r="U14" i="4"/>
  <c r="T14" i="4"/>
  <c r="S14" i="4"/>
  <c r="Y177" i="4" l="1"/>
  <c r="Z177" i="4" s="1"/>
  <c r="Y159" i="4"/>
  <c r="Z159" i="4" s="1"/>
  <c r="Y153" i="4"/>
  <c r="Z153" i="4" s="1"/>
  <c r="Y147" i="4"/>
  <c r="Z147" i="4" s="1"/>
  <c r="Y141" i="4"/>
  <c r="Z141" i="4" s="1"/>
  <c r="Y135" i="4"/>
  <c r="Z135" i="4" s="1"/>
  <c r="Y129" i="4"/>
  <c r="Z129" i="4" s="1"/>
  <c r="Y123" i="4"/>
  <c r="Z123" i="4" s="1"/>
  <c r="Y105" i="4"/>
  <c r="Z105" i="4" s="1"/>
  <c r="Y99" i="4"/>
  <c r="Z99" i="4" s="1"/>
  <c r="Y93" i="4"/>
  <c r="Z93" i="4" s="1"/>
  <c r="Y87" i="4"/>
  <c r="Z87" i="4" s="1"/>
  <c r="Y81" i="4"/>
  <c r="Z81" i="4" s="1"/>
  <c r="Y75" i="4"/>
  <c r="Z75" i="4" s="1"/>
  <c r="Y69" i="4"/>
  <c r="Z69" i="4" s="1"/>
  <c r="Y63" i="4"/>
  <c r="Z63" i="4" s="1"/>
  <c r="Y57" i="4"/>
  <c r="Z57" i="4" s="1"/>
  <c r="Y51" i="4"/>
  <c r="Z51" i="4" s="1"/>
  <c r="Y45" i="4"/>
  <c r="Z45" i="4" s="1"/>
  <c r="Y39" i="4"/>
  <c r="Z39" i="4" s="1"/>
  <c r="Y33" i="4"/>
  <c r="Z33" i="4" s="1"/>
  <c r="Y27" i="4"/>
  <c r="Z27" i="4" s="1"/>
  <c r="Y21" i="4"/>
  <c r="Z21" i="4" s="1"/>
  <c r="Y15" i="4"/>
  <c r="Z15" i="4" s="1"/>
  <c r="AA175" i="4"/>
  <c r="AB175" i="4" s="1"/>
  <c r="AA169" i="4"/>
  <c r="AB169" i="4" s="1"/>
  <c r="AA163" i="4"/>
  <c r="AB163" i="4" s="1"/>
  <c r="AA157" i="4"/>
  <c r="AB157" i="4" s="1"/>
  <c r="AA151" i="4"/>
  <c r="AB151" i="4" s="1"/>
  <c r="AA145" i="4"/>
  <c r="AB145" i="4" s="1"/>
  <c r="AA139" i="4"/>
  <c r="AB139" i="4" s="1"/>
  <c r="AA133" i="4"/>
  <c r="AB133" i="4" s="1"/>
  <c r="AA127" i="4"/>
  <c r="AB127" i="4" s="1"/>
  <c r="AA121" i="4"/>
  <c r="AB121" i="4" s="1"/>
  <c r="AA115" i="4"/>
  <c r="AB115" i="4" s="1"/>
  <c r="AA109" i="4"/>
  <c r="AB109" i="4" s="1"/>
  <c r="AA103" i="4"/>
  <c r="AB103" i="4" s="1"/>
  <c r="AA97" i="4"/>
  <c r="AB97" i="4" s="1"/>
  <c r="AA91" i="4"/>
  <c r="AB91" i="4" s="1"/>
  <c r="AA85" i="4"/>
  <c r="AB85" i="4" s="1"/>
  <c r="AA79" i="4"/>
  <c r="AB79" i="4" s="1"/>
  <c r="AA73" i="4"/>
  <c r="AB73" i="4" s="1"/>
  <c r="AA67" i="4"/>
  <c r="AB67" i="4" s="1"/>
  <c r="AA61" i="4"/>
  <c r="AB61" i="4" s="1"/>
  <c r="AA55" i="4"/>
  <c r="AB55" i="4" s="1"/>
  <c r="AA49" i="4"/>
  <c r="AB49" i="4" s="1"/>
  <c r="AA43" i="4"/>
  <c r="AB43" i="4" s="1"/>
  <c r="AA37" i="4"/>
  <c r="AB37" i="4" s="1"/>
  <c r="AA31" i="4"/>
  <c r="AB31" i="4" s="1"/>
  <c r="AA25" i="4"/>
  <c r="AB25" i="4" s="1"/>
  <c r="AA19" i="4"/>
  <c r="AB19" i="4" s="1"/>
  <c r="Y171" i="4"/>
  <c r="Z171" i="4" s="1"/>
  <c r="Y165" i="4"/>
  <c r="Z165" i="4" s="1"/>
  <c r="Y117" i="4"/>
  <c r="Z117" i="4" s="1"/>
  <c r="Y111" i="4"/>
  <c r="Z111" i="4" s="1"/>
  <c r="AA181" i="4"/>
  <c r="AB181" i="4" s="1"/>
  <c r="Y178" i="4"/>
  <c r="Z178" i="4" s="1"/>
  <c r="Y172" i="4"/>
  <c r="Z172" i="4" s="1"/>
  <c r="Y166" i="4"/>
  <c r="Z166" i="4" s="1"/>
  <c r="Y160" i="4"/>
  <c r="Z160" i="4" s="1"/>
  <c r="Y154" i="4"/>
  <c r="Z154" i="4" s="1"/>
  <c r="Y148" i="4"/>
  <c r="Z148" i="4" s="1"/>
  <c r="Y142" i="4"/>
  <c r="Z142" i="4" s="1"/>
  <c r="Y136" i="4"/>
  <c r="Z136" i="4" s="1"/>
  <c r="Y130" i="4"/>
  <c r="Z130" i="4" s="1"/>
  <c r="Y124" i="4"/>
  <c r="Z124" i="4" s="1"/>
  <c r="Y118" i="4"/>
  <c r="Z118" i="4" s="1"/>
  <c r="Y112" i="4"/>
  <c r="Z112" i="4" s="1"/>
  <c r="Y106" i="4"/>
  <c r="Z106" i="4" s="1"/>
  <c r="Y100" i="4"/>
  <c r="Z100" i="4" s="1"/>
  <c r="Y94" i="4"/>
  <c r="Z94" i="4" s="1"/>
  <c r="Y88" i="4"/>
  <c r="Z88" i="4" s="1"/>
  <c r="Y82" i="4"/>
  <c r="Z82" i="4" s="1"/>
  <c r="Y76" i="4"/>
  <c r="Z76" i="4" s="1"/>
  <c r="Y70" i="4"/>
  <c r="Z70" i="4" s="1"/>
  <c r="Y64" i="4"/>
  <c r="Z64" i="4" s="1"/>
  <c r="Y58" i="4"/>
  <c r="Z58" i="4" s="1"/>
  <c r="Y52" i="4"/>
  <c r="Z52" i="4" s="1"/>
  <c r="Y46" i="4"/>
  <c r="Z46" i="4" s="1"/>
  <c r="Y40" i="4"/>
  <c r="Z40" i="4" s="1"/>
  <c r="Y34" i="4"/>
  <c r="Z34" i="4" s="1"/>
  <c r="Y28" i="4"/>
  <c r="Z28" i="4" s="1"/>
  <c r="Y22" i="4"/>
  <c r="Z22" i="4" s="1"/>
  <c r="Y16" i="4"/>
  <c r="Z16" i="4" s="1"/>
  <c r="AA158" i="4"/>
  <c r="AB158" i="4" s="1"/>
  <c r="AA140" i="4"/>
  <c r="AB140" i="4" s="1"/>
  <c r="AA128" i="4"/>
  <c r="AB128" i="4" s="1"/>
  <c r="AA116" i="4"/>
  <c r="AB116" i="4" s="1"/>
  <c r="AA110" i="4"/>
  <c r="AB110" i="4" s="1"/>
  <c r="AA104" i="4"/>
  <c r="AB104" i="4" s="1"/>
  <c r="AA98" i="4"/>
  <c r="AB98" i="4" s="1"/>
  <c r="AA92" i="4"/>
  <c r="AB92" i="4" s="1"/>
  <c r="AA86" i="4"/>
  <c r="AB86" i="4" s="1"/>
  <c r="AA80" i="4"/>
  <c r="AB80" i="4" s="1"/>
  <c r="AA74" i="4"/>
  <c r="AB74" i="4" s="1"/>
  <c r="AA68" i="4"/>
  <c r="AB68" i="4" s="1"/>
  <c r="AA62" i="4"/>
  <c r="AB62" i="4" s="1"/>
  <c r="AA56" i="4"/>
  <c r="AB56" i="4" s="1"/>
  <c r="AA50" i="4"/>
  <c r="AB50" i="4" s="1"/>
  <c r="AA44" i="4"/>
  <c r="AB44" i="4" s="1"/>
  <c r="AA38" i="4"/>
  <c r="AB38" i="4" s="1"/>
  <c r="AA32" i="4"/>
  <c r="AB32" i="4" s="1"/>
  <c r="AA26" i="4"/>
  <c r="AB26" i="4" s="1"/>
  <c r="AA20" i="4"/>
  <c r="AB20" i="4" s="1"/>
  <c r="AA170" i="4"/>
  <c r="AB170" i="4" s="1"/>
  <c r="AA164" i="4"/>
  <c r="AB164" i="4" s="1"/>
  <c r="AA134" i="4"/>
  <c r="AB134" i="4" s="1"/>
  <c r="Y167" i="4"/>
  <c r="Z167" i="4" s="1"/>
  <c r="Y101" i="4"/>
  <c r="Z101" i="4" s="1"/>
  <c r="Y71" i="4"/>
  <c r="Z71" i="4" s="1"/>
  <c r="Y65" i="4"/>
  <c r="Z65" i="4" s="1"/>
  <c r="Y47" i="4"/>
  <c r="Z47" i="4" s="1"/>
  <c r="Y41" i="4"/>
  <c r="Z41" i="4" s="1"/>
  <c r="Y35" i="4"/>
  <c r="Z35" i="4" s="1"/>
  <c r="Y29" i="4"/>
  <c r="Z29" i="4" s="1"/>
  <c r="Y23" i="4"/>
  <c r="Z23" i="4" s="1"/>
  <c r="Y17" i="4"/>
  <c r="Z17" i="4" s="1"/>
  <c r="Y161" i="4"/>
  <c r="Z161" i="4" s="1"/>
  <c r="Y155" i="4"/>
  <c r="Z155" i="4" s="1"/>
  <c r="Y131" i="4"/>
  <c r="Z131" i="4" s="1"/>
  <c r="Y113" i="4"/>
  <c r="Z113" i="4" s="1"/>
  <c r="Y89" i="4"/>
  <c r="Z89" i="4" s="1"/>
  <c r="Y59" i="4"/>
  <c r="Z59" i="4" s="1"/>
  <c r="AA165" i="4"/>
  <c r="AB165" i="4" s="1"/>
  <c r="AA153" i="4"/>
  <c r="AB153" i="4" s="1"/>
  <c r="AA147" i="4"/>
  <c r="AB147" i="4" s="1"/>
  <c r="AA117" i="4"/>
  <c r="AB117" i="4" s="1"/>
  <c r="AA99" i="4"/>
  <c r="AB99" i="4" s="1"/>
  <c r="AA81" i="4"/>
  <c r="AB81" i="4" s="1"/>
  <c r="AA39" i="4"/>
  <c r="AB39" i="4" s="1"/>
  <c r="AA21" i="4"/>
  <c r="AB21" i="4" s="1"/>
  <c r="AA15" i="4"/>
  <c r="AB15" i="4" s="1"/>
  <c r="AA122" i="4"/>
  <c r="AB122" i="4" s="1"/>
  <c r="Y179" i="4"/>
  <c r="Z179" i="4" s="1"/>
  <c r="Y143" i="4"/>
  <c r="Z143" i="4" s="1"/>
  <c r="Y119" i="4"/>
  <c r="Z119" i="4" s="1"/>
  <c r="Y83" i="4"/>
  <c r="Z83" i="4" s="1"/>
  <c r="AA159" i="4"/>
  <c r="AB159" i="4" s="1"/>
  <c r="AA141" i="4"/>
  <c r="AB141" i="4" s="1"/>
  <c r="AA129" i="4"/>
  <c r="AB129" i="4" s="1"/>
  <c r="AA111" i="4"/>
  <c r="AB111" i="4" s="1"/>
  <c r="AA93" i="4"/>
  <c r="AB93" i="4" s="1"/>
  <c r="AA87" i="4"/>
  <c r="AB87" i="4" s="1"/>
  <c r="AA57" i="4"/>
  <c r="AB57" i="4" s="1"/>
  <c r="Y180" i="4"/>
  <c r="Z180" i="4" s="1"/>
  <c r="Y168" i="4"/>
  <c r="Z168" i="4" s="1"/>
  <c r="Y162" i="4"/>
  <c r="Z162" i="4" s="1"/>
  <c r="Y156" i="4"/>
  <c r="Z156" i="4" s="1"/>
  <c r="Y150" i="4"/>
  <c r="Z150" i="4" s="1"/>
  <c r="Y144" i="4"/>
  <c r="Z144" i="4" s="1"/>
  <c r="Y138" i="4"/>
  <c r="Z138" i="4" s="1"/>
  <c r="Y132" i="4"/>
  <c r="Z132" i="4" s="1"/>
  <c r="Y126" i="4"/>
  <c r="Z126" i="4" s="1"/>
  <c r="Y102" i="4"/>
  <c r="Z102" i="4" s="1"/>
  <c r="Y96" i="4"/>
  <c r="Z96" i="4" s="1"/>
  <c r="Y90" i="4"/>
  <c r="Z90" i="4" s="1"/>
  <c r="Y78" i="4"/>
  <c r="Z78" i="4" s="1"/>
  <c r="Y48" i="4"/>
  <c r="Z48" i="4" s="1"/>
  <c r="Y42" i="4"/>
  <c r="Z42" i="4" s="1"/>
  <c r="Y36" i="4"/>
  <c r="Z36" i="4" s="1"/>
  <c r="Y30" i="4"/>
  <c r="Z30" i="4" s="1"/>
  <c r="Y24" i="4"/>
  <c r="Z24" i="4" s="1"/>
  <c r="Y18" i="4"/>
  <c r="Z18" i="4" s="1"/>
  <c r="AA176" i="4"/>
  <c r="AB176" i="4" s="1"/>
  <c r="AA152" i="4"/>
  <c r="AB152" i="4" s="1"/>
  <c r="AA146" i="4"/>
  <c r="AB146" i="4" s="1"/>
  <c r="Y173" i="4"/>
  <c r="Z173" i="4" s="1"/>
  <c r="Y149" i="4"/>
  <c r="Z149" i="4" s="1"/>
  <c r="Y137" i="4"/>
  <c r="Z137" i="4" s="1"/>
  <c r="Y125" i="4"/>
  <c r="Z125" i="4" s="1"/>
  <c r="Y107" i="4"/>
  <c r="Z107" i="4" s="1"/>
  <c r="Y95" i="4"/>
  <c r="Z95" i="4" s="1"/>
  <c r="Y77" i="4"/>
  <c r="Z77" i="4" s="1"/>
  <c r="AA177" i="4"/>
  <c r="AB177" i="4" s="1"/>
  <c r="AA171" i="4"/>
  <c r="AB171" i="4" s="1"/>
  <c r="AA135" i="4"/>
  <c r="AB135" i="4" s="1"/>
  <c r="AA123" i="4"/>
  <c r="AB123" i="4" s="1"/>
  <c r="AA105" i="4"/>
  <c r="AB105" i="4" s="1"/>
  <c r="AA75" i="4"/>
  <c r="AB75" i="4" s="1"/>
  <c r="AA69" i="4"/>
  <c r="AB69" i="4" s="1"/>
  <c r="AA63" i="4"/>
  <c r="AB63" i="4" s="1"/>
  <c r="AA51" i="4"/>
  <c r="AB51" i="4" s="1"/>
  <c r="AA45" i="4"/>
  <c r="AB45" i="4" s="1"/>
  <c r="AA33" i="4"/>
  <c r="AB33" i="4" s="1"/>
  <c r="AA27" i="4"/>
  <c r="AB27" i="4" s="1"/>
  <c r="Y174" i="4"/>
  <c r="Z174" i="4" s="1"/>
  <c r="Y120" i="4"/>
  <c r="Z120" i="4" s="1"/>
  <c r="Y114" i="4"/>
  <c r="Z114" i="4" s="1"/>
  <c r="Y108" i="4"/>
  <c r="Z108" i="4" s="1"/>
  <c r="Y84" i="4"/>
  <c r="Z84" i="4" s="1"/>
  <c r="Y72" i="4"/>
  <c r="Z72" i="4" s="1"/>
  <c r="Y66" i="4"/>
  <c r="Z66" i="4" s="1"/>
  <c r="Y60" i="4"/>
  <c r="Z60" i="4" s="1"/>
  <c r="Y54" i="4"/>
  <c r="Z54" i="4" s="1"/>
  <c r="AA178" i="4"/>
  <c r="AB178" i="4" s="1"/>
  <c r="AA172" i="4"/>
  <c r="AB172" i="4" s="1"/>
  <c r="AA166" i="4"/>
  <c r="AB166" i="4" s="1"/>
  <c r="AA160" i="4"/>
  <c r="AB160" i="4" s="1"/>
  <c r="AA154" i="4"/>
  <c r="AB154" i="4" s="1"/>
  <c r="AA148" i="4"/>
  <c r="AB148" i="4" s="1"/>
  <c r="AA142" i="4"/>
  <c r="AB142" i="4" s="1"/>
  <c r="AA136" i="4"/>
  <c r="AB136" i="4" s="1"/>
  <c r="AA130" i="4"/>
  <c r="AB130" i="4" s="1"/>
  <c r="AA124" i="4"/>
  <c r="AB124" i="4" s="1"/>
  <c r="AA118" i="4"/>
  <c r="AB118" i="4" s="1"/>
  <c r="AA112" i="4"/>
  <c r="AB112" i="4" s="1"/>
  <c r="AA106" i="4"/>
  <c r="AB106" i="4" s="1"/>
  <c r="AA100" i="4"/>
  <c r="AB100" i="4" s="1"/>
  <c r="AA94" i="4"/>
  <c r="AB94" i="4" s="1"/>
  <c r="AA88" i="4"/>
  <c r="AB88" i="4" s="1"/>
  <c r="AA82" i="4"/>
  <c r="AB82" i="4" s="1"/>
  <c r="AA76" i="4"/>
  <c r="AB76" i="4" s="1"/>
  <c r="AA70" i="4"/>
  <c r="AB70" i="4" s="1"/>
  <c r="AA64" i="4"/>
  <c r="AB64" i="4" s="1"/>
  <c r="AA58" i="4"/>
  <c r="AB58" i="4" s="1"/>
  <c r="AA52" i="4"/>
  <c r="AB52" i="4" s="1"/>
  <c r="AA46" i="4"/>
  <c r="AB46" i="4" s="1"/>
  <c r="AA40" i="4"/>
  <c r="AB40" i="4" s="1"/>
  <c r="AA34" i="4"/>
  <c r="AB34" i="4" s="1"/>
  <c r="AA28" i="4"/>
  <c r="AB28" i="4" s="1"/>
  <c r="AA22" i="4"/>
  <c r="AB22" i="4" s="1"/>
  <c r="AA16" i="4"/>
  <c r="AB16" i="4" s="1"/>
  <c r="AA179" i="4"/>
  <c r="AB179" i="4" s="1"/>
  <c r="AA173" i="4"/>
  <c r="AB173" i="4" s="1"/>
  <c r="AA167" i="4"/>
  <c r="AB167" i="4" s="1"/>
  <c r="AA161" i="4"/>
  <c r="AB161" i="4" s="1"/>
  <c r="AA155" i="4"/>
  <c r="AB155" i="4" s="1"/>
  <c r="AA149" i="4"/>
  <c r="AB149" i="4" s="1"/>
  <c r="AA143" i="4"/>
  <c r="AB143" i="4" s="1"/>
  <c r="AA137" i="4"/>
  <c r="AB137" i="4" s="1"/>
  <c r="AA131" i="4"/>
  <c r="AB131" i="4" s="1"/>
  <c r="AA125" i="4"/>
  <c r="AB125" i="4" s="1"/>
  <c r="AA119" i="4"/>
  <c r="AB119" i="4" s="1"/>
  <c r="AA113" i="4"/>
  <c r="AB113" i="4" s="1"/>
  <c r="AA107" i="4"/>
  <c r="AB107" i="4" s="1"/>
  <c r="AA101" i="4"/>
  <c r="AB101" i="4" s="1"/>
  <c r="AA95" i="4"/>
  <c r="AB95" i="4" s="1"/>
  <c r="AA89" i="4"/>
  <c r="AB89" i="4" s="1"/>
  <c r="AA83" i="4"/>
  <c r="AB83" i="4" s="1"/>
  <c r="AA77" i="4"/>
  <c r="AB77" i="4" s="1"/>
  <c r="AA71" i="4"/>
  <c r="AB71" i="4" s="1"/>
  <c r="AA65" i="4"/>
  <c r="AB65" i="4" s="1"/>
  <c r="AA59" i="4"/>
  <c r="AB59" i="4" s="1"/>
  <c r="AA47" i="4"/>
  <c r="AB47" i="4" s="1"/>
  <c r="AA41" i="4"/>
  <c r="AB41" i="4" s="1"/>
  <c r="AA35" i="4"/>
  <c r="AB35" i="4" s="1"/>
  <c r="AA29" i="4"/>
  <c r="AB29" i="4" s="1"/>
  <c r="AA23" i="4"/>
  <c r="AB23" i="4" s="1"/>
  <c r="AA17" i="4"/>
  <c r="AB17" i="4" s="1"/>
  <c r="Y176" i="4"/>
  <c r="Z176" i="4" s="1"/>
  <c r="Y170" i="4"/>
  <c r="Z170" i="4" s="1"/>
  <c r="Y164" i="4"/>
  <c r="Z164" i="4" s="1"/>
  <c r="Y158" i="4"/>
  <c r="Z158" i="4" s="1"/>
  <c r="Y152" i="4"/>
  <c r="Z152" i="4" s="1"/>
  <c r="Y146" i="4"/>
  <c r="Z146" i="4" s="1"/>
  <c r="Y140" i="4"/>
  <c r="Z140" i="4" s="1"/>
  <c r="Y134" i="4"/>
  <c r="Z134" i="4" s="1"/>
  <c r="Y128" i="4"/>
  <c r="Z128" i="4" s="1"/>
  <c r="Y122" i="4"/>
  <c r="Z122" i="4" s="1"/>
  <c r="Y116" i="4"/>
  <c r="Z116" i="4" s="1"/>
  <c r="Y110" i="4"/>
  <c r="Z110" i="4" s="1"/>
  <c r="Y104" i="4"/>
  <c r="Z104" i="4" s="1"/>
  <c r="Y98" i="4"/>
  <c r="Z98" i="4" s="1"/>
  <c r="Y92" i="4"/>
  <c r="Z92" i="4" s="1"/>
  <c r="Y86" i="4"/>
  <c r="Z86" i="4" s="1"/>
  <c r="Y80" i="4"/>
  <c r="Z80" i="4" s="1"/>
  <c r="Y74" i="4"/>
  <c r="Z74" i="4" s="1"/>
  <c r="Y68" i="4"/>
  <c r="Z68" i="4" s="1"/>
  <c r="Y62" i="4"/>
  <c r="Z62" i="4" s="1"/>
  <c r="Y56" i="4"/>
  <c r="Z56" i="4" s="1"/>
  <c r="Y50" i="4"/>
  <c r="Z50" i="4" s="1"/>
  <c r="Y44" i="4"/>
  <c r="Z44" i="4" s="1"/>
  <c r="Y38" i="4"/>
  <c r="Z38" i="4" s="1"/>
  <c r="Y32" i="4"/>
  <c r="Z32" i="4" s="1"/>
  <c r="Y26" i="4"/>
  <c r="Z26" i="4" s="1"/>
  <c r="Y20" i="4"/>
  <c r="Z20" i="4" s="1"/>
  <c r="AA180" i="4"/>
  <c r="AB180" i="4" s="1"/>
  <c r="AA174" i="4"/>
  <c r="AB174" i="4" s="1"/>
  <c r="AA168" i="4"/>
  <c r="AB168" i="4" s="1"/>
  <c r="AA162" i="4"/>
  <c r="AB162" i="4" s="1"/>
  <c r="AA156" i="4"/>
  <c r="AB156" i="4" s="1"/>
  <c r="AA150" i="4"/>
  <c r="AB150" i="4" s="1"/>
  <c r="AA144" i="4"/>
  <c r="AB144" i="4" s="1"/>
  <c r="AA138" i="4"/>
  <c r="AB138" i="4" s="1"/>
  <c r="AA132" i="4"/>
  <c r="AB132" i="4" s="1"/>
  <c r="AA126" i="4"/>
  <c r="AB126" i="4" s="1"/>
  <c r="AA120" i="4"/>
  <c r="AB120" i="4" s="1"/>
  <c r="AA114" i="4"/>
  <c r="AB114" i="4" s="1"/>
  <c r="AA108" i="4"/>
  <c r="AB108" i="4" s="1"/>
  <c r="AA102" i="4"/>
  <c r="AB102" i="4" s="1"/>
  <c r="AA96" i="4"/>
  <c r="AB96" i="4" s="1"/>
  <c r="AA90" i="4"/>
  <c r="AB90" i="4" s="1"/>
  <c r="AA84" i="4"/>
  <c r="AB84" i="4" s="1"/>
  <c r="AA78" i="4"/>
  <c r="AB78" i="4" s="1"/>
  <c r="AA72" i="4"/>
  <c r="AB72" i="4" s="1"/>
  <c r="AA66" i="4"/>
  <c r="AB66" i="4" s="1"/>
  <c r="AA60" i="4"/>
  <c r="AB60" i="4" s="1"/>
  <c r="AA54" i="4"/>
  <c r="AB54" i="4" s="1"/>
  <c r="AA48" i="4"/>
  <c r="AB48" i="4" s="1"/>
  <c r="AA42" i="4"/>
  <c r="AB42" i="4" s="1"/>
  <c r="AA36" i="4"/>
  <c r="AB36" i="4" s="1"/>
  <c r="AA30" i="4"/>
  <c r="AB30" i="4" s="1"/>
  <c r="AA24" i="4"/>
  <c r="AB24" i="4" s="1"/>
  <c r="AA18" i="4"/>
  <c r="AB18" i="4" s="1"/>
  <c r="AA53" i="4"/>
  <c r="AB53" i="4" s="1"/>
  <c r="Y53" i="4"/>
  <c r="Z53" i="4" s="1"/>
  <c r="A145" i="4"/>
  <c r="A125" i="4"/>
  <c r="A121" i="4"/>
  <c r="A113" i="4"/>
  <c r="A85" i="4"/>
  <c r="A61" i="4"/>
  <c r="A37" i="4"/>
  <c r="A17" i="4"/>
  <c r="A133" i="4"/>
  <c r="A69" i="4"/>
  <c r="A161" i="4"/>
  <c r="A137" i="4"/>
  <c r="A73" i="4"/>
  <c r="A29" i="4"/>
  <c r="A57" i="4"/>
  <c r="A157" i="4"/>
  <c r="A89" i="4"/>
  <c r="A41" i="4"/>
  <c r="A25" i="4"/>
  <c r="A181" i="4"/>
  <c r="A105" i="4"/>
  <c r="A149" i="4"/>
  <c r="A141" i="4"/>
  <c r="A129" i="4"/>
  <c r="A109" i="4"/>
  <c r="A101" i="4"/>
  <c r="A97" i="4"/>
  <c r="A93" i="4"/>
  <c r="A81" i="4"/>
  <c r="A77" i="4"/>
  <c r="A53" i="4"/>
  <c r="A45" i="4"/>
  <c r="A33" i="4"/>
  <c r="A177" i="4"/>
  <c r="A165" i="4"/>
  <c r="A117" i="4"/>
  <c r="A65" i="4"/>
  <c r="A49" i="4"/>
  <c r="A21" i="4"/>
  <c r="M129" i="4"/>
  <c r="M113" i="4"/>
  <c r="M59" i="4"/>
  <c r="M55" i="4"/>
  <c r="P163" i="4"/>
  <c r="P147" i="4"/>
  <c r="P137" i="4"/>
  <c r="P127" i="4"/>
  <c r="P119" i="4"/>
  <c r="P111" i="4"/>
  <c r="P101" i="4"/>
  <c r="P91" i="4"/>
  <c r="P69" i="4"/>
  <c r="P53" i="4"/>
  <c r="P37" i="4"/>
  <c r="A176" i="4"/>
  <c r="A175" i="4"/>
  <c r="A173" i="4"/>
  <c r="A169" i="4"/>
  <c r="A163" i="4"/>
  <c r="A160" i="4"/>
  <c r="A155" i="4"/>
  <c r="A153" i="4"/>
  <c r="A151" i="4"/>
  <c r="P179" i="4"/>
  <c r="P125" i="4"/>
  <c r="M181" i="4"/>
  <c r="M179" i="4"/>
  <c r="M177" i="4"/>
  <c r="M175" i="4"/>
  <c r="M173" i="4"/>
  <c r="M171" i="4"/>
  <c r="M169" i="4"/>
  <c r="M167" i="4"/>
  <c r="M165" i="4"/>
  <c r="M163" i="4"/>
  <c r="M161" i="4"/>
  <c r="M159" i="4"/>
  <c r="M157" i="4"/>
  <c r="M155" i="4"/>
  <c r="M153" i="4"/>
  <c r="M151" i="4"/>
  <c r="M149" i="4"/>
  <c r="M147" i="4"/>
  <c r="M145" i="4"/>
  <c r="M143" i="4"/>
  <c r="M141" i="4"/>
  <c r="M139" i="4"/>
  <c r="A179" i="4"/>
  <c r="A178" i="4"/>
  <c r="A172" i="4"/>
  <c r="A154" i="4"/>
  <c r="A152" i="4"/>
  <c r="A150" i="4"/>
  <c r="A148" i="4"/>
  <c r="A180" i="4"/>
  <c r="A174" i="4"/>
  <c r="A171" i="4"/>
  <c r="A170" i="4"/>
  <c r="A168" i="4"/>
  <c r="A167" i="4"/>
  <c r="A166" i="4"/>
  <c r="A164" i="4"/>
  <c r="A162" i="4"/>
  <c r="A159" i="4"/>
  <c r="A158" i="4"/>
  <c r="A156" i="4"/>
  <c r="M180" i="4"/>
  <c r="M178" i="4"/>
  <c r="M176" i="4"/>
  <c r="M174" i="4"/>
  <c r="M172" i="4"/>
  <c r="M170" i="4"/>
  <c r="M168" i="4"/>
  <c r="M166" i="4"/>
  <c r="M164" i="4"/>
  <c r="M162" i="4"/>
  <c r="M160" i="4"/>
  <c r="M158" i="4"/>
  <c r="M156" i="4"/>
  <c r="M154" i="4"/>
  <c r="M138" i="4"/>
  <c r="A147" i="4"/>
  <c r="A146" i="4"/>
  <c r="A144" i="4"/>
  <c r="A143" i="4"/>
  <c r="A142" i="4"/>
  <c r="A140" i="4"/>
  <c r="A139" i="4"/>
  <c r="A138" i="4"/>
  <c r="A136" i="4"/>
  <c r="A135" i="4"/>
  <c r="A134" i="4"/>
  <c r="A132" i="4"/>
  <c r="A131" i="4"/>
  <c r="A130" i="4"/>
  <c r="A128" i="4"/>
  <c r="A127" i="4"/>
  <c r="A126" i="4"/>
  <c r="A124" i="4"/>
  <c r="A123" i="4"/>
  <c r="A122" i="4"/>
  <c r="A120" i="4"/>
  <c r="A119" i="4"/>
  <c r="A118" i="4"/>
  <c r="A116" i="4"/>
  <c r="A115" i="4"/>
  <c r="A114" i="4"/>
  <c r="A112" i="4"/>
  <c r="A111" i="4"/>
  <c r="A110" i="4"/>
  <c r="A108" i="4"/>
  <c r="A107" i="4"/>
  <c r="A106" i="4"/>
  <c r="A104" i="4"/>
  <c r="A103" i="4"/>
  <c r="A102" i="4"/>
  <c r="A100" i="4"/>
  <c r="A99" i="4"/>
  <c r="A98" i="4"/>
  <c r="A96" i="4"/>
  <c r="A95" i="4"/>
  <c r="A94" i="4"/>
  <c r="A92" i="4"/>
  <c r="A91" i="4"/>
  <c r="A90" i="4"/>
  <c r="A88" i="4"/>
  <c r="A87" i="4"/>
  <c r="A86" i="4"/>
  <c r="A84" i="4"/>
  <c r="A83" i="4"/>
  <c r="A82" i="4"/>
  <c r="A80" i="4"/>
  <c r="A79" i="4"/>
  <c r="A78" i="4"/>
  <c r="A76" i="4"/>
  <c r="A75" i="4"/>
  <c r="A74" i="4"/>
  <c r="A72" i="4"/>
  <c r="A71" i="4"/>
  <c r="A70" i="4"/>
  <c r="A68" i="4"/>
  <c r="A67" i="4"/>
  <c r="A66" i="4"/>
  <c r="A64" i="4"/>
  <c r="A63" i="4"/>
  <c r="A62" i="4"/>
  <c r="A60" i="4"/>
  <c r="A59" i="4"/>
  <c r="A58" i="4"/>
  <c r="A56" i="4"/>
  <c r="A55" i="4"/>
  <c r="A54" i="4"/>
  <c r="A52" i="4"/>
  <c r="P154" i="4"/>
  <c r="P143" i="4"/>
  <c r="P139" i="4"/>
  <c r="M146" i="4"/>
  <c r="M144" i="4"/>
  <c r="M142" i="4"/>
  <c r="M140" i="4"/>
  <c r="M136" i="4"/>
  <c r="M134" i="4"/>
  <c r="M132" i="4"/>
  <c r="M130" i="4"/>
  <c r="M126" i="4"/>
  <c r="M124" i="4"/>
  <c r="M122" i="4"/>
  <c r="M120" i="4"/>
  <c r="M118" i="4"/>
  <c r="M116" i="4"/>
  <c r="M114" i="4"/>
  <c r="M112" i="4"/>
  <c r="M110" i="4"/>
  <c r="M108" i="4"/>
  <c r="M106" i="4"/>
  <c r="M104" i="4"/>
  <c r="M100" i="4"/>
  <c r="M98" i="4"/>
  <c r="M96" i="4"/>
  <c r="M94" i="4"/>
  <c r="M92" i="4"/>
  <c r="M90" i="4"/>
  <c r="M88" i="4"/>
  <c r="M86" i="4"/>
  <c r="M84" i="4"/>
  <c r="M82" i="4"/>
  <c r="M80" i="4"/>
  <c r="M78" i="4"/>
  <c r="M76" i="4"/>
  <c r="M74" i="4"/>
  <c r="M70" i="4"/>
  <c r="M68" i="4"/>
  <c r="M66" i="4"/>
  <c r="M64" i="4"/>
  <c r="M62" i="4"/>
  <c r="M60" i="4"/>
  <c r="M58" i="4"/>
  <c r="M56" i="4"/>
  <c r="M54" i="4"/>
  <c r="M52" i="4"/>
  <c r="M50" i="4"/>
  <c r="M48" i="4"/>
  <c r="M46" i="4"/>
  <c r="M44" i="4"/>
  <c r="M42" i="4"/>
  <c r="M40" i="4"/>
  <c r="M38" i="4"/>
  <c r="M36" i="4"/>
  <c r="M34" i="4"/>
  <c r="M32" i="4"/>
  <c r="M30" i="4"/>
  <c r="M28" i="4"/>
  <c r="M24" i="4"/>
  <c r="M22" i="4"/>
  <c r="M19" i="4"/>
  <c r="M18" i="4"/>
  <c r="P169" i="4"/>
  <c r="M150" i="4"/>
  <c r="P142" i="4"/>
  <c r="P140" i="4"/>
  <c r="P131" i="4"/>
  <c r="P129" i="4"/>
  <c r="M128" i="4"/>
  <c r="M72" i="4"/>
  <c r="P60" i="4"/>
  <c r="P171" i="4"/>
  <c r="P130" i="4"/>
  <c r="P114" i="4"/>
  <c r="M102" i="4"/>
  <c r="M137" i="4"/>
  <c r="M135" i="4"/>
  <c r="M133" i="4"/>
  <c r="M131" i="4"/>
  <c r="M127" i="4"/>
  <c r="M125" i="4"/>
  <c r="M123" i="4"/>
  <c r="M121" i="4"/>
  <c r="M119" i="4"/>
  <c r="M117" i="4"/>
  <c r="M115" i="4"/>
  <c r="M111" i="4"/>
  <c r="M109" i="4"/>
  <c r="M107" i="4"/>
  <c r="M105" i="4"/>
  <c r="M103" i="4"/>
  <c r="M101" i="4"/>
  <c r="M99" i="4"/>
  <c r="M97" i="4"/>
  <c r="M95" i="4"/>
  <c r="M93" i="4"/>
  <c r="M91" i="4"/>
  <c r="M89" i="4"/>
  <c r="M87" i="4"/>
  <c r="M85" i="4"/>
  <c r="M83" i="4"/>
  <c r="M81" i="4"/>
  <c r="M79" i="4"/>
  <c r="M77" i="4"/>
  <c r="M75" i="4"/>
  <c r="M73" i="4"/>
  <c r="M71" i="4"/>
  <c r="M69" i="4"/>
  <c r="M67" i="4"/>
  <c r="M65" i="4"/>
  <c r="M63" i="4"/>
  <c r="M61" i="4"/>
  <c r="M57" i="4"/>
  <c r="M53" i="4"/>
  <c r="M51" i="4"/>
  <c r="M49" i="4"/>
  <c r="M47" i="4"/>
  <c r="M45" i="4"/>
  <c r="M43" i="4"/>
  <c r="M41" i="4"/>
  <c r="M39" i="4"/>
  <c r="M37" i="4"/>
  <c r="M35" i="4"/>
  <c r="M33" i="4"/>
  <c r="M31" i="4"/>
  <c r="M29" i="4"/>
  <c r="M27" i="4"/>
  <c r="M25" i="4"/>
  <c r="M23" i="4"/>
  <c r="M21" i="4"/>
  <c r="M17" i="4"/>
  <c r="P170" i="4"/>
  <c r="P155" i="4"/>
  <c r="P153" i="4"/>
  <c r="M152" i="4"/>
  <c r="M148" i="4"/>
  <c r="P141" i="4"/>
  <c r="P107" i="4"/>
  <c r="P93" i="4"/>
  <c r="M26" i="4"/>
  <c r="M20" i="4"/>
  <c r="P176" i="4"/>
  <c r="P175" i="4"/>
  <c r="P174" i="4"/>
  <c r="P173" i="4"/>
  <c r="P172" i="4"/>
  <c r="P160" i="4"/>
  <c r="P159" i="4"/>
  <c r="P158" i="4"/>
  <c r="P157" i="4"/>
  <c r="P156" i="4"/>
  <c r="P144" i="4"/>
  <c r="P134" i="4"/>
  <c r="P133" i="4"/>
  <c r="P132" i="4"/>
  <c r="P124" i="4"/>
  <c r="P122" i="4"/>
  <c r="P115" i="4"/>
  <c r="P105" i="4"/>
  <c r="P103" i="4"/>
  <c r="P78" i="4"/>
  <c r="P76" i="4"/>
  <c r="P61" i="4"/>
  <c r="P43" i="4"/>
  <c r="P22" i="4"/>
  <c r="P18" i="4"/>
  <c r="P45" i="4"/>
  <c r="A51" i="4"/>
  <c r="A50" i="4"/>
  <c r="A48" i="4"/>
  <c r="A47" i="4"/>
  <c r="A46" i="4"/>
  <c r="A44" i="4"/>
  <c r="A43" i="4"/>
  <c r="A42" i="4"/>
  <c r="A40" i="4"/>
  <c r="A39" i="4"/>
  <c r="A38" i="4"/>
  <c r="A36" i="4"/>
  <c r="A35" i="4"/>
  <c r="A34" i="4"/>
  <c r="A32" i="4"/>
  <c r="A31" i="4"/>
  <c r="A30" i="4"/>
  <c r="A28" i="4"/>
  <c r="A27" i="4"/>
  <c r="A24" i="4"/>
  <c r="A23" i="4"/>
  <c r="A22" i="4"/>
  <c r="A18" i="4"/>
  <c r="P181" i="4"/>
  <c r="P180" i="4"/>
  <c r="P168" i="4"/>
  <c r="P167" i="4"/>
  <c r="P166" i="4"/>
  <c r="P165" i="4"/>
  <c r="P164" i="4"/>
  <c r="P152" i="4"/>
  <c r="P151" i="4"/>
  <c r="P150" i="4"/>
  <c r="P149" i="4"/>
  <c r="P148" i="4"/>
  <c r="P138" i="4"/>
  <c r="P121" i="4"/>
  <c r="P106" i="4"/>
  <c r="P104" i="4"/>
  <c r="P95" i="4"/>
  <c r="P44" i="4"/>
  <c r="P27" i="4"/>
  <c r="P178" i="4"/>
  <c r="P162" i="4"/>
  <c r="P146" i="4"/>
  <c r="P136" i="4"/>
  <c r="P123" i="4"/>
  <c r="P113" i="4"/>
  <c r="P94" i="4"/>
  <c r="P79" i="4"/>
  <c r="P75" i="4"/>
  <c r="P59" i="4"/>
  <c r="P128" i="4"/>
  <c r="P120" i="4"/>
  <c r="P112" i="4"/>
  <c r="P102" i="4"/>
  <c r="P92" i="4"/>
  <c r="P74" i="4"/>
  <c r="P73" i="4"/>
  <c r="P72" i="4"/>
  <c r="P71" i="4"/>
  <c r="P70" i="4"/>
  <c r="P58" i="4"/>
  <c r="P57" i="4"/>
  <c r="P56" i="4"/>
  <c r="P55" i="4"/>
  <c r="P54" i="4"/>
  <c r="P42" i="4"/>
  <c r="P41" i="4"/>
  <c r="P40" i="4"/>
  <c r="P39" i="4"/>
  <c r="P38" i="4"/>
  <c r="P126" i="4"/>
  <c r="P118" i="4"/>
  <c r="P110" i="4"/>
  <c r="P100" i="4"/>
  <c r="P90" i="4"/>
  <c r="P89" i="4"/>
  <c r="P88" i="4"/>
  <c r="P87" i="4"/>
  <c r="P86" i="4"/>
  <c r="P77" i="4"/>
  <c r="P68" i="4"/>
  <c r="P52" i="4"/>
  <c r="P36" i="4"/>
  <c r="P21" i="4"/>
  <c r="P17" i="4"/>
  <c r="P116" i="4"/>
  <c r="P108" i="4"/>
  <c r="P98" i="4"/>
  <c r="P97" i="4"/>
  <c r="P96" i="4"/>
  <c r="P84" i="4"/>
  <c r="P83" i="4"/>
  <c r="P82" i="4"/>
  <c r="P81" i="4"/>
  <c r="P80" i="4"/>
  <c r="P66" i="4"/>
  <c r="P65" i="4"/>
  <c r="P64" i="4"/>
  <c r="P63" i="4"/>
  <c r="P62" i="4"/>
  <c r="P50" i="4"/>
  <c r="P49" i="4"/>
  <c r="P48" i="4"/>
  <c r="P47" i="4"/>
  <c r="P46" i="4"/>
  <c r="P34" i="4"/>
  <c r="P33" i="4"/>
  <c r="P32" i="4"/>
  <c r="P30" i="4"/>
  <c r="P29" i="4"/>
  <c r="P28" i="4"/>
  <c r="P31" i="4"/>
  <c r="P25" i="4"/>
  <c r="P23" i="4"/>
  <c r="P24" i="4"/>
  <c r="P26" i="4"/>
  <c r="A26" i="4"/>
  <c r="P19" i="4"/>
  <c r="A19" i="4"/>
  <c r="A20" i="4"/>
  <c r="P20" i="4"/>
  <c r="P15" i="4"/>
  <c r="M15" i="4"/>
  <c r="A15" i="4"/>
  <c r="P14" i="4"/>
  <c r="P16" i="4"/>
  <c r="M16" i="4"/>
  <c r="A16" i="4"/>
  <c r="O117" i="3"/>
  <c r="O101" i="3"/>
  <c r="O85" i="3"/>
  <c r="O69" i="3"/>
  <c r="O53" i="3"/>
  <c r="G129" i="3"/>
  <c r="G127" i="3"/>
  <c r="G125" i="3"/>
  <c r="G123" i="3"/>
  <c r="M129" i="3" s="1"/>
  <c r="G121" i="3"/>
  <c r="G119" i="3"/>
  <c r="G113" i="3"/>
  <c r="G111" i="3"/>
  <c r="G109" i="3"/>
  <c r="G107" i="3"/>
  <c r="M113" i="3" s="1"/>
  <c r="G105" i="3"/>
  <c r="G103" i="3"/>
  <c r="G97" i="3"/>
  <c r="G95" i="3"/>
  <c r="G93" i="3"/>
  <c r="G91" i="3"/>
  <c r="M97" i="3" s="1"/>
  <c r="G89" i="3"/>
  <c r="G87" i="3"/>
  <c r="G81" i="3"/>
  <c r="G79" i="3"/>
  <c r="G77" i="3"/>
  <c r="G75" i="3"/>
  <c r="M81" i="3" s="1"/>
  <c r="G73" i="3"/>
  <c r="G71" i="3"/>
  <c r="G55" i="3"/>
  <c r="AE19" i="4" l="1"/>
  <c r="X19" i="4"/>
  <c r="AC19" i="4" s="1"/>
  <c r="B19" i="4" s="1"/>
  <c r="N19" i="4" s="1"/>
  <c r="A17" i="2" s="1"/>
  <c r="AE35" i="4"/>
  <c r="X35" i="4"/>
  <c r="AC35" i="4" s="1"/>
  <c r="B35" i="4" s="1"/>
  <c r="N35" i="4" s="1"/>
  <c r="A33" i="2" s="1"/>
  <c r="AE51" i="4"/>
  <c r="X51" i="4"/>
  <c r="AC51" i="4" s="1"/>
  <c r="B51" i="4" s="1"/>
  <c r="N51" i="4" s="1"/>
  <c r="A49" i="2" s="1"/>
  <c r="AE63" i="4"/>
  <c r="X63" i="4"/>
  <c r="AC63" i="4" s="1"/>
  <c r="B63" i="4" s="1"/>
  <c r="N63" i="4" s="1"/>
  <c r="A61" i="2" s="1"/>
  <c r="AE79" i="4"/>
  <c r="X79" i="4"/>
  <c r="AC79" i="4" s="1"/>
  <c r="B79" i="4" s="1"/>
  <c r="N79" i="4" s="1"/>
  <c r="A77" i="2" s="1"/>
  <c r="AE95" i="4"/>
  <c r="X95" i="4"/>
  <c r="AC95" i="4" s="1"/>
  <c r="B95" i="4" s="1"/>
  <c r="N95" i="4" s="1"/>
  <c r="A93" i="2" s="1"/>
  <c r="AE111" i="4"/>
  <c r="X111" i="4"/>
  <c r="AE127" i="4"/>
  <c r="X127" i="4"/>
  <c r="AE143" i="4"/>
  <c r="X143" i="4"/>
  <c r="AE162" i="4"/>
  <c r="X162" i="4"/>
  <c r="AC162" i="4" s="1"/>
  <c r="B162" i="4" s="1"/>
  <c r="N162" i="4" s="1"/>
  <c r="A160" i="2" s="1"/>
  <c r="AE154" i="4"/>
  <c r="X154" i="4"/>
  <c r="AC154" i="4" s="1"/>
  <c r="B154" i="4" s="1"/>
  <c r="N154" i="4" s="1"/>
  <c r="A152" i="2" s="1"/>
  <c r="AE93" i="4"/>
  <c r="X93" i="4"/>
  <c r="AC93" i="4" s="1"/>
  <c r="B93" i="4" s="1"/>
  <c r="N93" i="4" s="1"/>
  <c r="A91" i="2" s="1"/>
  <c r="AE157" i="4"/>
  <c r="X157" i="4"/>
  <c r="AE113" i="4"/>
  <c r="X113" i="4"/>
  <c r="AC113" i="4" s="1"/>
  <c r="B113" i="4" s="1"/>
  <c r="N113" i="4" s="1"/>
  <c r="A111" i="2" s="1"/>
  <c r="AC111" i="4"/>
  <c r="B111" i="4" s="1"/>
  <c r="N111" i="4" s="1"/>
  <c r="A109" i="2" s="1"/>
  <c r="AE36" i="4"/>
  <c r="X36" i="4"/>
  <c r="AC36" i="4" s="1"/>
  <c r="B36" i="4" s="1"/>
  <c r="N36" i="4" s="1"/>
  <c r="A34" i="2" s="1"/>
  <c r="AE64" i="4"/>
  <c r="X64" i="4"/>
  <c r="AC64" i="4" s="1"/>
  <c r="B64" i="4" s="1"/>
  <c r="N64" i="4" s="1"/>
  <c r="A62" i="2" s="1"/>
  <c r="AE80" i="4"/>
  <c r="X80" i="4"/>
  <c r="AC80" i="4" s="1"/>
  <c r="B80" i="4" s="1"/>
  <c r="N80" i="4" s="1"/>
  <c r="A78" i="2" s="1"/>
  <c r="AE96" i="4"/>
  <c r="X96" i="4"/>
  <c r="AC96" i="4" s="1"/>
  <c r="B96" i="4" s="1"/>
  <c r="N96" i="4" s="1"/>
  <c r="A94" i="2" s="1"/>
  <c r="AE112" i="4"/>
  <c r="X112" i="4"/>
  <c r="AC112" i="4" s="1"/>
  <c r="B112" i="4" s="1"/>
  <c r="N112" i="4" s="1"/>
  <c r="A110" i="2" s="1"/>
  <c r="AE128" i="4"/>
  <c r="X128" i="4"/>
  <c r="AC128" i="4" s="1"/>
  <c r="B128" i="4" s="1"/>
  <c r="N128" i="4" s="1"/>
  <c r="A126" i="2" s="1"/>
  <c r="AE144" i="4"/>
  <c r="X144" i="4"/>
  <c r="AC144" i="4" s="1"/>
  <c r="B144" i="4" s="1"/>
  <c r="N144" i="4" s="1"/>
  <c r="N164" i="4"/>
  <c r="AE164" i="4"/>
  <c r="X164" i="4"/>
  <c r="AC164" i="4" s="1"/>
  <c r="B164" i="4" s="1"/>
  <c r="N172" i="4"/>
  <c r="AE172" i="4"/>
  <c r="X172" i="4"/>
  <c r="AC172" i="4" s="1"/>
  <c r="B172" i="4" s="1"/>
  <c r="N151" i="4"/>
  <c r="AE151" i="4"/>
  <c r="X151" i="4"/>
  <c r="AC151" i="4" s="1"/>
  <c r="B151" i="4" s="1"/>
  <c r="AE21" i="4"/>
  <c r="X21" i="4"/>
  <c r="AC21" i="4" s="1"/>
  <c r="B21" i="4" s="1"/>
  <c r="N21" i="4" s="1"/>
  <c r="AE97" i="4"/>
  <c r="X97" i="4"/>
  <c r="AC97" i="4" s="1"/>
  <c r="B97" i="4" s="1"/>
  <c r="N97" i="4" s="1"/>
  <c r="AE57" i="4"/>
  <c r="X57" i="4"/>
  <c r="AE121" i="4"/>
  <c r="X121" i="4"/>
  <c r="AC121" i="4" s="1"/>
  <c r="B121" i="4" s="1"/>
  <c r="N121" i="4" s="1"/>
  <c r="X26" i="4"/>
  <c r="AE26" i="4"/>
  <c r="AE18" i="4"/>
  <c r="X18" i="4"/>
  <c r="AC18" i="4" s="1"/>
  <c r="B18" i="4" s="1"/>
  <c r="N18" i="4" s="1"/>
  <c r="A16" i="2" s="1"/>
  <c r="AE38" i="4"/>
  <c r="X38" i="4"/>
  <c r="AC38" i="4" s="1"/>
  <c r="B38" i="4" s="1"/>
  <c r="N38" i="4" s="1"/>
  <c r="A36" i="2" s="1"/>
  <c r="AE66" i="4"/>
  <c r="X66" i="4"/>
  <c r="AC66" i="4" s="1"/>
  <c r="B66" i="4" s="1"/>
  <c r="N66" i="4" s="1"/>
  <c r="AE82" i="4"/>
  <c r="X82" i="4"/>
  <c r="AC82" i="4" s="1"/>
  <c r="B82" i="4" s="1"/>
  <c r="N82" i="4" s="1"/>
  <c r="AE98" i="4"/>
  <c r="X98" i="4"/>
  <c r="AC98" i="4" s="1"/>
  <c r="B98" i="4" s="1"/>
  <c r="N98" i="4" s="1"/>
  <c r="A96" i="2" s="1"/>
  <c r="AE114" i="4"/>
  <c r="X114" i="4"/>
  <c r="AC114" i="4" s="1"/>
  <c r="B114" i="4" s="1"/>
  <c r="N114" i="4" s="1"/>
  <c r="A112" i="2" s="1"/>
  <c r="AE130" i="4"/>
  <c r="X130" i="4"/>
  <c r="AE146" i="4"/>
  <c r="X146" i="4"/>
  <c r="AE166" i="4"/>
  <c r="X166" i="4"/>
  <c r="AC166" i="4" s="1"/>
  <c r="B166" i="4" s="1"/>
  <c r="N166" i="4" s="1"/>
  <c r="A164" i="2" s="1"/>
  <c r="AE178" i="4"/>
  <c r="X178" i="4"/>
  <c r="AC178" i="4" s="1"/>
  <c r="B178" i="4" s="1"/>
  <c r="N178" i="4" s="1"/>
  <c r="N153" i="4"/>
  <c r="AE153" i="4"/>
  <c r="X153" i="4"/>
  <c r="AC153" i="4" s="1"/>
  <c r="B153" i="4" s="1"/>
  <c r="AE49" i="4"/>
  <c r="X49" i="4"/>
  <c r="AE101" i="4"/>
  <c r="X101" i="4"/>
  <c r="AC101" i="4" s="1"/>
  <c r="B101" i="4" s="1"/>
  <c r="N101" i="4" s="1"/>
  <c r="A99" i="2" s="1"/>
  <c r="AE29" i="4"/>
  <c r="X29" i="4"/>
  <c r="AC29" i="4" s="1"/>
  <c r="B29" i="4" s="1"/>
  <c r="N29" i="4" s="1"/>
  <c r="A27" i="2" s="1"/>
  <c r="AE125" i="4"/>
  <c r="X125" i="4"/>
  <c r="AC125" i="4" s="1"/>
  <c r="B125" i="4" s="1"/>
  <c r="N125" i="4" s="1"/>
  <c r="AC49" i="4"/>
  <c r="B49" i="4" s="1"/>
  <c r="N49" i="4" s="1"/>
  <c r="A47" i="2" s="1"/>
  <c r="AC99" i="4"/>
  <c r="B99" i="4" s="1"/>
  <c r="AE16" i="4"/>
  <c r="X16" i="4"/>
  <c r="AC16" i="4" s="1"/>
  <c r="B16" i="4" s="1"/>
  <c r="N16" i="4" s="1"/>
  <c r="A14" i="2" s="1"/>
  <c r="AE22" i="4"/>
  <c r="X22" i="4"/>
  <c r="AC22" i="4" s="1"/>
  <c r="B22" i="4" s="1"/>
  <c r="N22" i="4" s="1"/>
  <c r="A20" i="2" s="1"/>
  <c r="AE39" i="4"/>
  <c r="X39" i="4"/>
  <c r="AC39" i="4" s="1"/>
  <c r="B39" i="4" s="1"/>
  <c r="N39" i="4" s="1"/>
  <c r="A37" i="2" s="1"/>
  <c r="AE67" i="4"/>
  <c r="X67" i="4"/>
  <c r="AC67" i="4" s="1"/>
  <c r="B67" i="4" s="1"/>
  <c r="N67" i="4" s="1"/>
  <c r="A65" i="2" s="1"/>
  <c r="AE83" i="4"/>
  <c r="X83" i="4"/>
  <c r="AC83" i="4" s="1"/>
  <c r="B83" i="4" s="1"/>
  <c r="N83" i="4" s="1"/>
  <c r="A81" i="2" s="1"/>
  <c r="N99" i="4"/>
  <c r="AE99" i="4"/>
  <c r="X99" i="4"/>
  <c r="AE115" i="4"/>
  <c r="X115" i="4"/>
  <c r="AC115" i="4" s="1"/>
  <c r="B115" i="4" s="1"/>
  <c r="N115" i="4" s="1"/>
  <c r="A113" i="2" s="1"/>
  <c r="AE131" i="4"/>
  <c r="X131" i="4"/>
  <c r="AC131" i="4" s="1"/>
  <c r="B131" i="4" s="1"/>
  <c r="N131" i="4" s="1"/>
  <c r="A129" i="2" s="1"/>
  <c r="AE147" i="4"/>
  <c r="X147" i="4"/>
  <c r="AC147" i="4" s="1"/>
  <c r="B147" i="4" s="1"/>
  <c r="N147" i="4" s="1"/>
  <c r="A145" i="2" s="1"/>
  <c r="N167" i="4"/>
  <c r="AE167" i="4"/>
  <c r="X167" i="4"/>
  <c r="AC167" i="4" s="1"/>
  <c r="B167" i="4" s="1"/>
  <c r="AE179" i="4"/>
  <c r="X179" i="4"/>
  <c r="AC179" i="4" s="1"/>
  <c r="B179" i="4" s="1"/>
  <c r="N179" i="4" s="1"/>
  <c r="AE155" i="4"/>
  <c r="X155" i="4"/>
  <c r="AC155" i="4" s="1"/>
  <c r="B155" i="4" s="1"/>
  <c r="N155" i="4" s="1"/>
  <c r="AE65" i="4"/>
  <c r="X65" i="4"/>
  <c r="N109" i="4"/>
  <c r="AE109" i="4"/>
  <c r="X109" i="4"/>
  <c r="AC109" i="4" s="1"/>
  <c r="B109" i="4" s="1"/>
  <c r="AE73" i="4"/>
  <c r="X73" i="4"/>
  <c r="AC73" i="4" s="1"/>
  <c r="B73" i="4" s="1"/>
  <c r="N73" i="4" s="1"/>
  <c r="AE145" i="4"/>
  <c r="X145" i="4"/>
  <c r="AC145" i="4" s="1"/>
  <c r="B145" i="4" s="1"/>
  <c r="N145" i="4" s="1"/>
  <c r="AC127" i="4"/>
  <c r="B127" i="4" s="1"/>
  <c r="N127" i="4" s="1"/>
  <c r="A125" i="2" s="1"/>
  <c r="N23" i="4"/>
  <c r="AE23" i="4"/>
  <c r="X23" i="4"/>
  <c r="AC23" i="4" s="1"/>
  <c r="B23" i="4" s="1"/>
  <c r="AE68" i="4"/>
  <c r="X68" i="4"/>
  <c r="AC68" i="4" s="1"/>
  <c r="B68" i="4" s="1"/>
  <c r="N68" i="4" s="1"/>
  <c r="A66" i="2" s="1"/>
  <c r="N116" i="4"/>
  <c r="AE116" i="4"/>
  <c r="X116" i="4"/>
  <c r="AC116" i="4" s="1"/>
  <c r="B116" i="4" s="1"/>
  <c r="N24" i="4"/>
  <c r="AE24" i="4"/>
  <c r="X24" i="4"/>
  <c r="AC24" i="4" s="1"/>
  <c r="B24" i="4" s="1"/>
  <c r="AE42" i="4"/>
  <c r="X42" i="4"/>
  <c r="AE54" i="4"/>
  <c r="X54" i="4"/>
  <c r="X70" i="4"/>
  <c r="AE70" i="4"/>
  <c r="N86" i="4"/>
  <c r="AE86" i="4"/>
  <c r="X86" i="4"/>
  <c r="AC86" i="4" s="1"/>
  <c r="B86" i="4" s="1"/>
  <c r="N102" i="4"/>
  <c r="AE102" i="4"/>
  <c r="X102" i="4"/>
  <c r="AC102" i="4" s="1"/>
  <c r="B102" i="4" s="1"/>
  <c r="N118" i="4"/>
  <c r="AE118" i="4"/>
  <c r="X118" i="4"/>
  <c r="AC118" i="4" s="1"/>
  <c r="B118" i="4" s="1"/>
  <c r="AE134" i="4"/>
  <c r="X134" i="4"/>
  <c r="AC134" i="4" s="1"/>
  <c r="B134" i="4" s="1"/>
  <c r="N134" i="4" s="1"/>
  <c r="A132" i="2" s="1"/>
  <c r="N170" i="4"/>
  <c r="AE170" i="4"/>
  <c r="X170" i="4"/>
  <c r="AC170" i="4" s="1"/>
  <c r="B170" i="4" s="1"/>
  <c r="AE163" i="4"/>
  <c r="X163" i="4"/>
  <c r="AC163" i="4" s="1"/>
  <c r="B163" i="4" s="1"/>
  <c r="N163" i="4" s="1"/>
  <c r="A161" i="2" s="1"/>
  <c r="AE165" i="4"/>
  <c r="X165" i="4"/>
  <c r="AC165" i="4" s="1"/>
  <c r="B165" i="4" s="1"/>
  <c r="N165" i="4" s="1"/>
  <c r="A163" i="2" s="1"/>
  <c r="AE141" i="4"/>
  <c r="X141" i="4"/>
  <c r="AC141" i="4" s="1"/>
  <c r="B141" i="4" s="1"/>
  <c r="N141" i="4" s="1"/>
  <c r="AE161" i="4"/>
  <c r="X161" i="4"/>
  <c r="AC33" i="4"/>
  <c r="B33" i="4" s="1"/>
  <c r="AE40" i="4"/>
  <c r="X40" i="4"/>
  <c r="AC40" i="4" s="1"/>
  <c r="B40" i="4" s="1"/>
  <c r="N40" i="4" s="1"/>
  <c r="A38" i="2" s="1"/>
  <c r="AE84" i="4"/>
  <c r="X84" i="4"/>
  <c r="AC84" i="4" s="1"/>
  <c r="B84" i="4" s="1"/>
  <c r="N84" i="4" s="1"/>
  <c r="A82" i="2" s="1"/>
  <c r="N100" i="4"/>
  <c r="AE100" i="4"/>
  <c r="X100" i="4"/>
  <c r="AC100" i="4" s="1"/>
  <c r="B100" i="4" s="1"/>
  <c r="AE132" i="4"/>
  <c r="X132" i="4"/>
  <c r="AC132" i="4" s="1"/>
  <c r="B132" i="4" s="1"/>
  <c r="N132" i="4" s="1"/>
  <c r="A130" i="2" s="1"/>
  <c r="AE168" i="4"/>
  <c r="X168" i="4"/>
  <c r="AC168" i="4" s="1"/>
  <c r="B168" i="4" s="1"/>
  <c r="N168" i="4" s="1"/>
  <c r="A166" i="2" s="1"/>
  <c r="AE160" i="4"/>
  <c r="X160" i="4"/>
  <c r="AC160" i="4" s="1"/>
  <c r="B160" i="4" s="1"/>
  <c r="N160" i="4" s="1"/>
  <c r="A158" i="2" s="1"/>
  <c r="N27" i="4"/>
  <c r="AE27" i="4"/>
  <c r="X27" i="4"/>
  <c r="AC27" i="4" s="1"/>
  <c r="B27" i="4" s="1"/>
  <c r="AE43" i="4"/>
  <c r="X43" i="4"/>
  <c r="AC43" i="4" s="1"/>
  <c r="B43" i="4" s="1"/>
  <c r="N43" i="4" s="1"/>
  <c r="A41" i="2" s="1"/>
  <c r="AE55" i="4"/>
  <c r="X55" i="4"/>
  <c r="AC55" i="4" s="1"/>
  <c r="B55" i="4" s="1"/>
  <c r="N55" i="4" s="1"/>
  <c r="A53" i="2" s="1"/>
  <c r="AE71" i="4"/>
  <c r="X71" i="4"/>
  <c r="AC71" i="4" s="1"/>
  <c r="B71" i="4" s="1"/>
  <c r="N71" i="4" s="1"/>
  <c r="A69" i="2" s="1"/>
  <c r="N87" i="4"/>
  <c r="AE87" i="4"/>
  <c r="X87" i="4"/>
  <c r="AC87" i="4" s="1"/>
  <c r="B87" i="4" s="1"/>
  <c r="AE103" i="4"/>
  <c r="X103" i="4"/>
  <c r="AC103" i="4" s="1"/>
  <c r="B103" i="4" s="1"/>
  <c r="N103" i="4" s="1"/>
  <c r="AE119" i="4"/>
  <c r="X119" i="4"/>
  <c r="AC119" i="4" s="1"/>
  <c r="B119" i="4" s="1"/>
  <c r="N119" i="4" s="1"/>
  <c r="AE135" i="4"/>
  <c r="X135" i="4"/>
  <c r="AC135" i="4" s="1"/>
  <c r="B135" i="4" s="1"/>
  <c r="N135" i="4" s="1"/>
  <c r="A133" i="2" s="1"/>
  <c r="AE171" i="4"/>
  <c r="X171" i="4"/>
  <c r="AC171" i="4" s="1"/>
  <c r="B171" i="4" s="1"/>
  <c r="N171" i="4" s="1"/>
  <c r="A169" i="2" s="1"/>
  <c r="AE169" i="4"/>
  <c r="X169" i="4"/>
  <c r="AE177" i="4"/>
  <c r="X177" i="4"/>
  <c r="AC177" i="4" s="1"/>
  <c r="B177" i="4" s="1"/>
  <c r="AE149" i="4"/>
  <c r="X149" i="4"/>
  <c r="AC149" i="4" s="1"/>
  <c r="B149" i="4" s="1"/>
  <c r="N149" i="4" s="1"/>
  <c r="N69" i="4"/>
  <c r="AE69" i="4"/>
  <c r="X69" i="4"/>
  <c r="AC69" i="4" s="1"/>
  <c r="B69" i="4" s="1"/>
  <c r="AC74" i="4"/>
  <c r="B74" i="4" s="1"/>
  <c r="AC146" i="4"/>
  <c r="B146" i="4" s="1"/>
  <c r="N146" i="4" s="1"/>
  <c r="A144" i="2" s="1"/>
  <c r="AC42" i="4"/>
  <c r="B42" i="4" s="1"/>
  <c r="N42" i="4" s="1"/>
  <c r="A40" i="2" s="1"/>
  <c r="AE52" i="4"/>
  <c r="X52" i="4"/>
  <c r="AE15" i="4"/>
  <c r="X15" i="4"/>
  <c r="AC15" i="4" s="1"/>
  <c r="B15" i="4" s="1"/>
  <c r="N15" i="4" s="1"/>
  <c r="A13" i="2" s="1"/>
  <c r="N28" i="4"/>
  <c r="AE28" i="4"/>
  <c r="X28" i="4"/>
  <c r="AC28" i="4" s="1"/>
  <c r="B28" i="4" s="1"/>
  <c r="N44" i="4"/>
  <c r="AE44" i="4"/>
  <c r="X44" i="4"/>
  <c r="AC44" i="4" s="1"/>
  <c r="B44" i="4" s="1"/>
  <c r="N56" i="4"/>
  <c r="AE56" i="4"/>
  <c r="X56" i="4"/>
  <c r="AC56" i="4" s="1"/>
  <c r="B56" i="4" s="1"/>
  <c r="AE72" i="4"/>
  <c r="X72" i="4"/>
  <c r="AC72" i="4" s="1"/>
  <c r="B72" i="4" s="1"/>
  <c r="N72" i="4" s="1"/>
  <c r="A70" i="2" s="1"/>
  <c r="N88" i="4"/>
  <c r="AE88" i="4"/>
  <c r="X88" i="4"/>
  <c r="AC88" i="4" s="1"/>
  <c r="B88" i="4" s="1"/>
  <c r="N104" i="4"/>
  <c r="AE104" i="4"/>
  <c r="X104" i="4"/>
  <c r="AC104" i="4" s="1"/>
  <c r="B104" i="4" s="1"/>
  <c r="N120" i="4"/>
  <c r="AE120" i="4"/>
  <c r="X120" i="4"/>
  <c r="AC120" i="4" s="1"/>
  <c r="B120" i="4" s="1"/>
  <c r="AE136" i="4"/>
  <c r="X136" i="4"/>
  <c r="AC136" i="4" s="1"/>
  <c r="B136" i="4" s="1"/>
  <c r="N136" i="4" s="1"/>
  <c r="A134" i="2" s="1"/>
  <c r="N174" i="4"/>
  <c r="AE174" i="4"/>
  <c r="X174" i="4"/>
  <c r="AC174" i="4" s="1"/>
  <c r="B174" i="4" s="1"/>
  <c r="AE173" i="4"/>
  <c r="X173" i="4"/>
  <c r="AC173" i="4" s="1"/>
  <c r="B173" i="4" s="1"/>
  <c r="N173" i="4" s="1"/>
  <c r="N33" i="4"/>
  <c r="AE33" i="4"/>
  <c r="X33" i="4"/>
  <c r="AE105" i="4"/>
  <c r="X105" i="4"/>
  <c r="AC105" i="4" s="1"/>
  <c r="B105" i="4" s="1"/>
  <c r="N105" i="4" s="1"/>
  <c r="A103" i="2" s="1"/>
  <c r="AE133" i="4"/>
  <c r="X133" i="4"/>
  <c r="AC133" i="4" s="1"/>
  <c r="B133" i="4" s="1"/>
  <c r="N133" i="4" s="1"/>
  <c r="AC65" i="4"/>
  <c r="B65" i="4" s="1"/>
  <c r="N65" i="4" s="1"/>
  <c r="AC54" i="4"/>
  <c r="B54" i="4" s="1"/>
  <c r="N54" i="4" s="1"/>
  <c r="A52" i="2" s="1"/>
  <c r="AC130" i="4"/>
  <c r="B130" i="4" s="1"/>
  <c r="N130" i="4" s="1"/>
  <c r="AC57" i="4"/>
  <c r="B57" i="4" s="1"/>
  <c r="N57" i="4" s="1"/>
  <c r="N137" i="4"/>
  <c r="A135" i="2" s="1"/>
  <c r="AE137" i="4"/>
  <c r="X137" i="4"/>
  <c r="AC137" i="4" s="1"/>
  <c r="B137" i="4" s="1"/>
  <c r="AE30" i="4"/>
  <c r="X30" i="4"/>
  <c r="AC30" i="4" s="1"/>
  <c r="B30" i="4" s="1"/>
  <c r="N30" i="4" s="1"/>
  <c r="A28" i="2" s="1"/>
  <c r="AE46" i="4"/>
  <c r="X46" i="4"/>
  <c r="AC46" i="4" s="1"/>
  <c r="B46" i="4" s="1"/>
  <c r="N46" i="4" s="1"/>
  <c r="A44" i="2" s="1"/>
  <c r="AE58" i="4"/>
  <c r="X58" i="4"/>
  <c r="AC58" i="4" s="1"/>
  <c r="B58" i="4" s="1"/>
  <c r="N58" i="4" s="1"/>
  <c r="A56" i="2" s="1"/>
  <c r="N74" i="4"/>
  <c r="AE74" i="4"/>
  <c r="X74" i="4"/>
  <c r="AE90" i="4"/>
  <c r="X90" i="4"/>
  <c r="AC90" i="4" s="1"/>
  <c r="B90" i="4" s="1"/>
  <c r="N90" i="4" s="1"/>
  <c r="A88" i="2" s="1"/>
  <c r="AE106" i="4"/>
  <c r="X106" i="4"/>
  <c r="AC106" i="4" s="1"/>
  <c r="B106" i="4" s="1"/>
  <c r="N106" i="4" s="1"/>
  <c r="A104" i="2" s="1"/>
  <c r="AE122" i="4"/>
  <c r="X122" i="4"/>
  <c r="AC122" i="4" s="1"/>
  <c r="B122" i="4" s="1"/>
  <c r="N122" i="4" s="1"/>
  <c r="A120" i="2" s="1"/>
  <c r="AE138" i="4"/>
  <c r="X138" i="4"/>
  <c r="AC138" i="4" s="1"/>
  <c r="B138" i="4" s="1"/>
  <c r="N138" i="4" s="1"/>
  <c r="A136" i="2" s="1"/>
  <c r="AE180" i="4"/>
  <c r="X180" i="4"/>
  <c r="AC180" i="4" s="1"/>
  <c r="B180" i="4" s="1"/>
  <c r="N180" i="4" s="1"/>
  <c r="AE175" i="4"/>
  <c r="X175" i="4"/>
  <c r="AE45" i="4"/>
  <c r="X45" i="4"/>
  <c r="AC45" i="4" s="1"/>
  <c r="B45" i="4" s="1"/>
  <c r="N45" i="4" s="1"/>
  <c r="A43" i="2" s="1"/>
  <c r="AE181" i="4"/>
  <c r="X181" i="4"/>
  <c r="AC181" i="4" s="1"/>
  <c r="B181" i="4" s="1"/>
  <c r="AE17" i="4"/>
  <c r="X17" i="4"/>
  <c r="AC17" i="4" s="1"/>
  <c r="B17" i="4" s="1"/>
  <c r="N17" i="4" s="1"/>
  <c r="A15" i="2" s="1"/>
  <c r="AC143" i="4"/>
  <c r="B143" i="4" s="1"/>
  <c r="N143" i="4" s="1"/>
  <c r="A141" i="2" s="1"/>
  <c r="AC157" i="4"/>
  <c r="B157" i="4" s="1"/>
  <c r="N157" i="4" s="1"/>
  <c r="A155" i="2" s="1"/>
  <c r="N129" i="4"/>
  <c r="AE129" i="4"/>
  <c r="X129" i="4"/>
  <c r="AC129" i="4" s="1"/>
  <c r="B129" i="4" s="1"/>
  <c r="N31" i="4"/>
  <c r="A29" i="2" s="1"/>
  <c r="AE31" i="4"/>
  <c r="X31" i="4"/>
  <c r="AC31" i="4" s="1"/>
  <c r="B31" i="4" s="1"/>
  <c r="AE47" i="4"/>
  <c r="X47" i="4"/>
  <c r="AC47" i="4" s="1"/>
  <c r="B47" i="4" s="1"/>
  <c r="N47" i="4" s="1"/>
  <c r="A45" i="2" s="1"/>
  <c r="AE59" i="4"/>
  <c r="X59" i="4"/>
  <c r="AC59" i="4" s="1"/>
  <c r="B59" i="4" s="1"/>
  <c r="N59" i="4" s="1"/>
  <c r="A57" i="2" s="1"/>
  <c r="AE75" i="4"/>
  <c r="X75" i="4"/>
  <c r="AC75" i="4" s="1"/>
  <c r="B75" i="4" s="1"/>
  <c r="N75" i="4" s="1"/>
  <c r="A73" i="2" s="1"/>
  <c r="AE91" i="4"/>
  <c r="X91" i="4"/>
  <c r="AC91" i="4" s="1"/>
  <c r="B91" i="4" s="1"/>
  <c r="N91" i="4" s="1"/>
  <c r="A89" i="2" s="1"/>
  <c r="AE107" i="4"/>
  <c r="X107" i="4"/>
  <c r="AC107" i="4" s="1"/>
  <c r="B107" i="4" s="1"/>
  <c r="N107" i="4" s="1"/>
  <c r="A105" i="2" s="1"/>
  <c r="AE123" i="4"/>
  <c r="X123" i="4"/>
  <c r="AC123" i="4" s="1"/>
  <c r="B123" i="4" s="1"/>
  <c r="N123" i="4" s="1"/>
  <c r="A121" i="2" s="1"/>
  <c r="AE139" i="4"/>
  <c r="X139" i="4"/>
  <c r="AC139" i="4" s="1"/>
  <c r="B139" i="4" s="1"/>
  <c r="N139" i="4" s="1"/>
  <c r="A137" i="2" s="1"/>
  <c r="AE156" i="4"/>
  <c r="X156" i="4"/>
  <c r="AC156" i="4" s="1"/>
  <c r="B156" i="4" s="1"/>
  <c r="N156" i="4" s="1"/>
  <c r="A154" i="2" s="1"/>
  <c r="AE148" i="4"/>
  <c r="X148" i="4"/>
  <c r="AC148" i="4" s="1"/>
  <c r="B148" i="4" s="1"/>
  <c r="N148" i="4" s="1"/>
  <c r="A146" i="2" s="1"/>
  <c r="AE176" i="4"/>
  <c r="X176" i="4"/>
  <c r="AC176" i="4" s="1"/>
  <c r="B176" i="4" s="1"/>
  <c r="N176" i="4" s="1"/>
  <c r="AE25" i="4"/>
  <c r="X25" i="4"/>
  <c r="AC25" i="4" s="1"/>
  <c r="B25" i="4" s="1"/>
  <c r="N25" i="4" s="1"/>
  <c r="AE37" i="4"/>
  <c r="X37" i="4"/>
  <c r="AC37" i="4" s="1"/>
  <c r="B37" i="4" s="1"/>
  <c r="N37" i="4" s="1"/>
  <c r="AC52" i="4"/>
  <c r="B52" i="4" s="1"/>
  <c r="N52" i="4" s="1"/>
  <c r="A50" i="2" s="1"/>
  <c r="AC70" i="4"/>
  <c r="B70" i="4" s="1"/>
  <c r="N70" i="4" s="1"/>
  <c r="A68" i="2" s="1"/>
  <c r="AE117" i="4"/>
  <c r="X117" i="4"/>
  <c r="AC117" i="4" s="1"/>
  <c r="B117" i="4" s="1"/>
  <c r="N117" i="4" s="1"/>
  <c r="A115" i="2" s="1"/>
  <c r="AE32" i="4"/>
  <c r="X32" i="4"/>
  <c r="AC32" i="4" s="1"/>
  <c r="B32" i="4" s="1"/>
  <c r="N32" i="4" s="1"/>
  <c r="A30" i="2" s="1"/>
  <c r="AE48" i="4"/>
  <c r="X48" i="4"/>
  <c r="AC48" i="4" s="1"/>
  <c r="B48" i="4" s="1"/>
  <c r="N48" i="4" s="1"/>
  <c r="A46" i="2" s="1"/>
  <c r="AE60" i="4"/>
  <c r="X60" i="4"/>
  <c r="AC60" i="4" s="1"/>
  <c r="B60" i="4" s="1"/>
  <c r="N60" i="4" s="1"/>
  <c r="AE76" i="4"/>
  <c r="X76" i="4"/>
  <c r="AC76" i="4" s="1"/>
  <c r="B76" i="4" s="1"/>
  <c r="N76" i="4" s="1"/>
  <c r="AE92" i="4"/>
  <c r="X92" i="4"/>
  <c r="AC92" i="4" s="1"/>
  <c r="B92" i="4" s="1"/>
  <c r="N92" i="4" s="1"/>
  <c r="AE108" i="4"/>
  <c r="X108" i="4"/>
  <c r="AC108" i="4" s="1"/>
  <c r="B108" i="4" s="1"/>
  <c r="N108" i="4" s="1"/>
  <c r="A106" i="2" s="1"/>
  <c r="AE124" i="4"/>
  <c r="X124" i="4"/>
  <c r="AC124" i="4" s="1"/>
  <c r="B124" i="4" s="1"/>
  <c r="N124" i="4" s="1"/>
  <c r="AE140" i="4"/>
  <c r="X140" i="4"/>
  <c r="AC140" i="4" s="1"/>
  <c r="B140" i="4" s="1"/>
  <c r="N140" i="4" s="1"/>
  <c r="A138" i="2" s="1"/>
  <c r="N158" i="4"/>
  <c r="AE158" i="4"/>
  <c r="X158" i="4"/>
  <c r="AC158" i="4" s="1"/>
  <c r="B158" i="4" s="1"/>
  <c r="AE150" i="4"/>
  <c r="X150" i="4"/>
  <c r="AC150" i="4" s="1"/>
  <c r="B150" i="4" s="1"/>
  <c r="N150" i="4" s="1"/>
  <c r="A148" i="2" s="1"/>
  <c r="AE77" i="4"/>
  <c r="X77" i="4"/>
  <c r="AC77" i="4" s="1"/>
  <c r="B77" i="4" s="1"/>
  <c r="N77" i="4" s="1"/>
  <c r="A75" i="2" s="1"/>
  <c r="AE41" i="4"/>
  <c r="X41" i="4"/>
  <c r="AC41" i="4" s="1"/>
  <c r="B41" i="4" s="1"/>
  <c r="N41" i="4" s="1"/>
  <c r="A39" i="2" s="1"/>
  <c r="AE61" i="4"/>
  <c r="X61" i="4"/>
  <c r="AC61" i="4" s="1"/>
  <c r="B61" i="4" s="1"/>
  <c r="N61" i="4" s="1"/>
  <c r="AC26" i="4"/>
  <c r="B26" i="4" s="1"/>
  <c r="N26" i="4" s="1"/>
  <c r="A24" i="2" s="1"/>
  <c r="AC169" i="4"/>
  <c r="B169" i="4" s="1"/>
  <c r="N169" i="4" s="1"/>
  <c r="A167" i="2" s="1"/>
  <c r="AE20" i="4"/>
  <c r="X20" i="4"/>
  <c r="AC20" i="4" s="1"/>
  <c r="B20" i="4" s="1"/>
  <c r="N20" i="4" s="1"/>
  <c r="A18" i="2" s="1"/>
  <c r="N34" i="4"/>
  <c r="AE34" i="4"/>
  <c r="X34" i="4"/>
  <c r="AC34" i="4" s="1"/>
  <c r="B34" i="4" s="1"/>
  <c r="AE50" i="4"/>
  <c r="X50" i="4"/>
  <c r="AC50" i="4" s="1"/>
  <c r="B50" i="4" s="1"/>
  <c r="N50" i="4" s="1"/>
  <c r="A48" i="2" s="1"/>
  <c r="AE62" i="4"/>
  <c r="X62" i="4"/>
  <c r="AC62" i="4" s="1"/>
  <c r="B62" i="4" s="1"/>
  <c r="N62" i="4" s="1"/>
  <c r="A60" i="2" s="1"/>
  <c r="AE78" i="4"/>
  <c r="X78" i="4"/>
  <c r="AC78" i="4" s="1"/>
  <c r="B78" i="4" s="1"/>
  <c r="N78" i="4" s="1"/>
  <c r="A76" i="2" s="1"/>
  <c r="N94" i="4"/>
  <c r="AE94" i="4"/>
  <c r="X94" i="4"/>
  <c r="AC94" i="4" s="1"/>
  <c r="B94" i="4" s="1"/>
  <c r="AE110" i="4"/>
  <c r="X110" i="4"/>
  <c r="AC110" i="4" s="1"/>
  <c r="B110" i="4" s="1"/>
  <c r="N110" i="4" s="1"/>
  <c r="A108" i="2" s="1"/>
  <c r="AE126" i="4"/>
  <c r="X126" i="4"/>
  <c r="AC126" i="4" s="1"/>
  <c r="B126" i="4" s="1"/>
  <c r="N126" i="4" s="1"/>
  <c r="A124" i="2" s="1"/>
  <c r="AE142" i="4"/>
  <c r="X142" i="4"/>
  <c r="AC142" i="4" s="1"/>
  <c r="B142" i="4" s="1"/>
  <c r="N142" i="4" s="1"/>
  <c r="A140" i="2" s="1"/>
  <c r="N159" i="4"/>
  <c r="AE159" i="4"/>
  <c r="X159" i="4"/>
  <c r="AC159" i="4" s="1"/>
  <c r="B159" i="4" s="1"/>
  <c r="AE152" i="4"/>
  <c r="X152" i="4"/>
  <c r="AC152" i="4" s="1"/>
  <c r="B152" i="4" s="1"/>
  <c r="N152" i="4" s="1"/>
  <c r="A150" i="2" s="1"/>
  <c r="AE81" i="4"/>
  <c r="X81" i="4"/>
  <c r="AC81" i="4" s="1"/>
  <c r="B81" i="4" s="1"/>
  <c r="N81" i="4" s="1"/>
  <c r="AE89" i="4"/>
  <c r="X89" i="4"/>
  <c r="AC89" i="4" s="1"/>
  <c r="B89" i="4" s="1"/>
  <c r="N89" i="4" s="1"/>
  <c r="A87" i="2" s="1"/>
  <c r="AE85" i="4"/>
  <c r="X85" i="4"/>
  <c r="AC85" i="4" s="1"/>
  <c r="B85" i="4" s="1"/>
  <c r="N85" i="4" s="1"/>
  <c r="AC161" i="4"/>
  <c r="B161" i="4" s="1"/>
  <c r="N161" i="4" s="1"/>
  <c r="AC175" i="4"/>
  <c r="B175" i="4" s="1"/>
  <c r="N175" i="4" s="1"/>
  <c r="AE53" i="4"/>
  <c r="X53" i="4"/>
  <c r="AC53" i="4" s="1"/>
  <c r="B53" i="4" s="1"/>
  <c r="N53" i="4" s="1"/>
  <c r="A173" i="2"/>
  <c r="A22" i="2"/>
  <c r="A83" i="2"/>
  <c r="A64" i="2"/>
  <c r="A147" i="2"/>
  <c r="A117" i="2"/>
  <c r="A128" i="2"/>
  <c r="A19" i="2"/>
  <c r="A51" i="2"/>
  <c r="A159" i="2"/>
  <c r="A157" i="2"/>
  <c r="A165" i="2"/>
  <c r="A98" i="2"/>
  <c r="A59" i="2"/>
  <c r="A153" i="2"/>
  <c r="A35" i="2"/>
  <c r="A101" i="2"/>
  <c r="A149" i="2"/>
  <c r="A31" i="2"/>
  <c r="A54" i="2"/>
  <c r="A90" i="2"/>
  <c r="A74" i="2"/>
  <c r="A131" i="2"/>
  <c r="A174" i="2"/>
  <c r="A123" i="2"/>
  <c r="A143" i="2"/>
  <c r="A97" i="2"/>
  <c r="A23" i="2"/>
  <c r="A95" i="2"/>
  <c r="A86" i="2"/>
  <c r="A25" i="2"/>
  <c r="A151" i="2"/>
  <c r="A67" i="2"/>
  <c r="A107" i="2"/>
  <c r="A85" i="2"/>
  <c r="A26" i="2"/>
  <c r="A84" i="2"/>
  <c r="G8" i="3"/>
  <c r="A32" i="2"/>
  <c r="A79" i="2"/>
  <c r="A114" i="2"/>
  <c r="A55" i="2"/>
  <c r="A100" i="2"/>
  <c r="A92" i="2"/>
  <c r="A42" i="2"/>
  <c r="A119" i="2"/>
  <c r="A170" i="2"/>
  <c r="A139" i="2"/>
  <c r="A63" i="2"/>
  <c r="A80" i="2"/>
  <c r="A71" i="2"/>
  <c r="A156" i="2"/>
  <c r="A171" i="2"/>
  <c r="A168" i="2"/>
  <c r="A127" i="2"/>
  <c r="A21" i="2"/>
  <c r="A116" i="2"/>
  <c r="A72" i="2"/>
  <c r="A118" i="2"/>
  <c r="A102" i="2"/>
  <c r="A122" i="2"/>
  <c r="A142" i="2"/>
  <c r="A172" i="2"/>
  <c r="A58" i="2"/>
  <c r="A162" i="2"/>
  <c r="J97" i="3"/>
  <c r="J129" i="3"/>
  <c r="J81" i="3"/>
  <c r="J113" i="3"/>
  <c r="G12" i="3"/>
  <c r="G63" i="3"/>
  <c r="G61" i="3"/>
  <c r="G59" i="3"/>
  <c r="M65" i="3" s="1"/>
  <c r="G34" i="3" s="1"/>
  <c r="G57" i="3"/>
  <c r="G53" i="3"/>
  <c r="A176" i="2"/>
  <c r="A177" i="2"/>
  <c r="A178" i="2"/>
  <c r="A179" i="2" l="1"/>
  <c r="N181" i="4"/>
  <c r="N177" i="4"/>
  <c r="A175" i="2"/>
  <c r="J65" i="3"/>
  <c r="G33" i="3" s="1"/>
  <c r="G35" i="3" s="1"/>
  <c r="D14" i="4"/>
  <c r="E14" i="4"/>
  <c r="F14" i="4"/>
  <c r="G14" i="4"/>
  <c r="H14" i="4"/>
  <c r="I14" i="4"/>
  <c r="J14" i="4"/>
  <c r="K14" i="4"/>
  <c r="L14" i="4"/>
  <c r="C14" i="4"/>
  <c r="Y14" i="4" l="1"/>
  <c r="Z14" i="4" s="1"/>
  <c r="AA14" i="4"/>
  <c r="AB14" i="4" s="1"/>
  <c r="M14" i="4"/>
  <c r="A14" i="4"/>
  <c r="F50" i="3"/>
  <c r="I50" i="3" s="1"/>
  <c r="X14" i="4" l="1"/>
  <c r="AC14" i="4" s="1"/>
  <c r="AE14" i="4"/>
  <c r="L50" i="3"/>
  <c r="J50" i="3"/>
  <c r="E2" i="3" s="1"/>
  <c r="R122" i="3"/>
  <c r="R119" i="3"/>
  <c r="R106" i="3"/>
  <c r="R103" i="3"/>
  <c r="R90" i="3"/>
  <c r="R87" i="3"/>
  <c r="R74" i="3"/>
  <c r="R71" i="3"/>
  <c r="R55" i="3"/>
  <c r="J122" i="3"/>
  <c r="J119" i="3"/>
  <c r="J106" i="3"/>
  <c r="J103" i="3"/>
  <c r="J90" i="3"/>
  <c r="J87" i="3"/>
  <c r="J74" i="3"/>
  <c r="J71" i="3"/>
  <c r="R58" i="3"/>
  <c r="J58" i="3"/>
  <c r="J55" i="3"/>
  <c r="J56" i="3" s="1"/>
  <c r="B14" i="4" l="1"/>
  <c r="N14" i="4" s="1"/>
  <c r="A12" i="2" s="1"/>
  <c r="G18" i="3"/>
  <c r="G13" i="3"/>
  <c r="B3" i="6"/>
  <c r="B2" i="6"/>
  <c r="B1" i="6"/>
  <c r="B3" i="5"/>
  <c r="B3" i="3"/>
  <c r="B3" i="2"/>
  <c r="N119" i="3" l="1"/>
  <c r="N103" i="3"/>
  <c r="N87" i="3"/>
  <c r="N71" i="3"/>
  <c r="N122" i="3"/>
  <c r="N106" i="3"/>
  <c r="N90" i="3"/>
  <c r="N74" i="3"/>
  <c r="N107" i="3" l="1"/>
  <c r="N58" i="3"/>
  <c r="G16" i="3" s="1"/>
  <c r="N55" i="3"/>
  <c r="I85" i="3" l="1"/>
  <c r="L117" i="3"/>
  <c r="I117" i="3"/>
  <c r="L101" i="3"/>
  <c r="I101" i="3"/>
  <c r="L85" i="3"/>
  <c r="P122" i="3"/>
  <c r="L122" i="3"/>
  <c r="P119" i="3"/>
  <c r="L119" i="3"/>
  <c r="J125" i="3" s="1"/>
  <c r="P106" i="3"/>
  <c r="L106" i="3"/>
  <c r="P103" i="3"/>
  <c r="L103" i="3"/>
  <c r="J109" i="3" s="1"/>
  <c r="P90" i="3"/>
  <c r="L90" i="3"/>
  <c r="P87" i="3"/>
  <c r="L87" i="3"/>
  <c r="J93" i="3" s="1"/>
  <c r="P74" i="3"/>
  <c r="L74" i="3"/>
  <c r="P71" i="3"/>
  <c r="L71" i="3"/>
  <c r="J77" i="3" s="1"/>
  <c r="P58" i="3"/>
  <c r="L58" i="3"/>
  <c r="P55" i="3"/>
  <c r="L55" i="3"/>
  <c r="J61" i="3" s="1"/>
  <c r="E129" i="3"/>
  <c r="E113" i="3"/>
  <c r="E97" i="3"/>
  <c r="E81" i="3"/>
  <c r="G65" i="3"/>
  <c r="G117" i="3"/>
  <c r="G101" i="3"/>
  <c r="L53" i="3"/>
  <c r="I53" i="3"/>
  <c r="G85" i="3"/>
  <c r="G69" i="3"/>
  <c r="I69" i="3"/>
  <c r="L69" i="3"/>
  <c r="G21" i="3" l="1"/>
  <c r="G10" i="3"/>
  <c r="A10" i="3" s="1"/>
  <c r="G6" i="3"/>
  <c r="H8" i="3" s="1"/>
  <c r="G15" i="3"/>
  <c r="G14" i="3" s="1"/>
  <c r="G17" i="3"/>
  <c r="A17" i="3" s="1"/>
  <c r="G11" i="3"/>
  <c r="I54" i="3"/>
  <c r="G54" i="3"/>
  <c r="E65" i="3"/>
  <c r="E49" i="3" s="1"/>
  <c r="A16" i="3"/>
  <c r="A8" i="3"/>
  <c r="L59" i="3"/>
  <c r="R107" i="3"/>
  <c r="N123" i="3"/>
  <c r="P75" i="3"/>
  <c r="P107" i="3"/>
  <c r="L123" i="3"/>
  <c r="N59" i="3"/>
  <c r="J75" i="3"/>
  <c r="R75" i="3"/>
  <c r="N91" i="3"/>
  <c r="R88" i="3"/>
  <c r="P59" i="3"/>
  <c r="L75" i="3"/>
  <c r="P91" i="3"/>
  <c r="L107" i="3"/>
  <c r="P123" i="3"/>
  <c r="J59" i="3"/>
  <c r="R59" i="3"/>
  <c r="N75" i="3"/>
  <c r="J91" i="3"/>
  <c r="R91" i="3"/>
  <c r="J123" i="3"/>
  <c r="R123" i="3"/>
  <c r="J104" i="3"/>
  <c r="L104" i="3"/>
  <c r="N104" i="3"/>
  <c r="L88" i="3"/>
  <c r="P120" i="3"/>
  <c r="L91" i="3"/>
  <c r="J107" i="3"/>
  <c r="J88" i="3"/>
  <c r="N120" i="3"/>
  <c r="L120" i="3"/>
  <c r="P88" i="3"/>
  <c r="N88" i="3"/>
  <c r="P104" i="3"/>
  <c r="J120" i="3"/>
  <c r="R120" i="3"/>
  <c r="R104" i="3"/>
  <c r="G86" i="3"/>
  <c r="I70" i="3"/>
  <c r="G102" i="3"/>
  <c r="I102" i="3"/>
  <c r="G70" i="3"/>
  <c r="I86" i="3"/>
  <c r="I118" i="3"/>
  <c r="G118" i="3"/>
  <c r="L34" i="3" l="1"/>
  <c r="A15" i="3"/>
  <c r="J126" i="3"/>
  <c r="J11" i="3"/>
  <c r="G25" i="3"/>
  <c r="K25" i="3" s="1"/>
  <c r="G22" i="3"/>
  <c r="G30" i="3" s="1"/>
  <c r="L10" i="3"/>
  <c r="I10" i="3"/>
  <c r="L21" i="3"/>
  <c r="I21" i="3"/>
  <c r="J94" i="3"/>
  <c r="J110" i="3"/>
  <c r="G27" i="3"/>
  <c r="K27" i="3" s="1"/>
  <c r="G26" i="3"/>
  <c r="K26" i="3" s="1"/>
  <c r="G24" i="3"/>
  <c r="J12" i="3"/>
  <c r="A6" i="3"/>
  <c r="A13" i="3"/>
  <c r="K15" i="3"/>
  <c r="K18" i="3"/>
  <c r="K13" i="3"/>
  <c r="K16" i="3"/>
  <c r="K17" i="3"/>
  <c r="L35" i="3"/>
  <c r="H33" i="3"/>
  <c r="H6" i="3" s="1"/>
  <c r="B2" i="5"/>
  <c r="B1" i="5"/>
  <c r="R72" i="3"/>
  <c r="P72" i="3"/>
  <c r="N72" i="3"/>
  <c r="L72" i="3"/>
  <c r="J72" i="3"/>
  <c r="R56" i="3"/>
  <c r="P56" i="3"/>
  <c r="N56" i="3"/>
  <c r="L56" i="3"/>
  <c r="B2" i="3"/>
  <c r="B1" i="3"/>
  <c r="B2" i="2"/>
  <c r="B1" i="2"/>
  <c r="J10" i="3" l="1"/>
  <c r="K14" i="3"/>
  <c r="K19" i="3" s="1"/>
  <c r="G23" i="3"/>
  <c r="G31" i="3" s="1"/>
  <c r="K31" i="3" s="1"/>
  <c r="J62" i="3"/>
  <c r="A22" i="3"/>
  <c r="I8" i="3"/>
  <c r="L6" i="3"/>
  <c r="J78" i="3"/>
  <c r="A14" i="3"/>
  <c r="K24" i="3"/>
  <c r="K23" i="3" s="1"/>
  <c r="K22" i="3"/>
  <c r="K30" i="3"/>
  <c r="K28" i="3" l="1"/>
  <c r="A2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tc={BA8EDA8B-5A76-AD43-A77E-42C67D0A5634}</author>
  </authors>
  <commentList>
    <comment ref="E2"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Shoudl the categories match the logbook? Small Farm Equines,  Exotics. It would be important if we were dealing with number of anaetsheics, but this is to assess time biudgeting, and knowing, for example, the weeks spent in a lab setting is useful.</t>
      </text>
    </comment>
  </commentList>
</comments>
</file>

<file path=xl/sharedStrings.xml><?xml version="1.0" encoding="utf-8"?>
<sst xmlns="http://schemas.openxmlformats.org/spreadsheetml/2006/main" count="248" uniqueCount="115">
  <si>
    <t>European College of Veterinary Anaesthesia and Analgesia</t>
  </si>
  <si>
    <t>Application for Enrolment in 
Alternative Residency Training Programme</t>
  </si>
  <si>
    <t>Candidate</t>
  </si>
  <si>
    <t>Email Address</t>
  </si>
  <si>
    <t>Address</t>
  </si>
  <si>
    <t>Supervisor</t>
  </si>
  <si>
    <t>Submission Date</t>
  </si>
  <si>
    <t>Starting Date</t>
  </si>
  <si>
    <t>Expected End Date</t>
  </si>
  <si>
    <t>CANDIDATE</t>
  </si>
  <si>
    <t>SUPERVISOR</t>
  </si>
  <si>
    <t>STARTING DATE</t>
  </si>
  <si>
    <r>
      <t xml:space="preserve">Please </t>
    </r>
    <r>
      <rPr>
        <u/>
        <sz val="12"/>
        <color theme="1"/>
        <rFont val="Calibri"/>
        <family val="2"/>
        <scheme val="minor"/>
      </rPr>
      <t>LEAVE AN EMPTY ROW</t>
    </r>
    <r>
      <rPr>
        <sz val="12"/>
        <color theme="1"/>
        <rFont val="Calibri"/>
        <family val="2"/>
        <scheme val="minor"/>
      </rPr>
      <t xml:space="preserve"> between the different years of the proposed training programme.</t>
    </r>
  </si>
  <si>
    <t>Type of Activity:</t>
  </si>
  <si>
    <t>NOTE:</t>
  </si>
  <si>
    <t>"Clinical"</t>
  </si>
  <si>
    <r>
      <t xml:space="preserve">Provision of anaesthesia, pain management and perioperative care (including critical/intensive care) in animals         </t>
    </r>
    <r>
      <rPr>
        <b/>
        <sz val="12"/>
        <color theme="1"/>
        <rFont val="Arial"/>
        <family val="2"/>
      </rPr>
      <t>►</t>
    </r>
  </si>
  <si>
    <t>Complete ALL columns</t>
  </si>
  <si>
    <t>"Other rotation"</t>
  </si>
  <si>
    <t>Weeks spent on clinics in other disciplines (incl. human anaesthesia)                                                                                                 ►</t>
  </si>
  <si>
    <r>
      <t xml:space="preserve">Complete first three columns, </t>
    </r>
    <r>
      <rPr>
        <b/>
        <sz val="12"/>
        <color rgb="FFFF0000"/>
        <rFont val="Calibri"/>
        <family val="2"/>
        <scheme val="minor"/>
      </rPr>
      <t>Centre</t>
    </r>
    <r>
      <rPr>
        <sz val="12"/>
        <color rgb="FFFF0000"/>
        <rFont val="Calibri"/>
        <family val="2"/>
        <scheme val="minor"/>
      </rPr>
      <t xml:space="preserve"> (place of the externship) &amp; </t>
    </r>
    <r>
      <rPr>
        <b/>
        <sz val="12"/>
        <color rgb="FFFF0000"/>
        <rFont val="Calibri"/>
        <family val="2"/>
        <scheme val="minor"/>
      </rPr>
      <t>Supervisor</t>
    </r>
    <r>
      <rPr>
        <sz val="12"/>
        <color rgb="FFFF0000"/>
        <rFont val="Calibri"/>
        <family val="2"/>
        <scheme val="minor"/>
      </rPr>
      <t xml:space="preserve">. </t>
    </r>
    <r>
      <rPr>
        <u/>
        <sz val="12"/>
        <color rgb="FFFF0000"/>
        <rFont val="Calibri"/>
        <family val="2"/>
        <scheme val="minor"/>
      </rPr>
      <t xml:space="preserve">Mention the </t>
    </r>
    <r>
      <rPr>
        <b/>
        <u/>
        <sz val="12"/>
        <color rgb="FFFF0000"/>
        <rFont val="Calibri"/>
        <family val="2"/>
        <scheme val="minor"/>
      </rPr>
      <t>discipline</t>
    </r>
    <r>
      <rPr>
        <u/>
        <sz val="12"/>
        <color rgb="FFFF0000"/>
        <rFont val="Calibri"/>
        <family val="2"/>
        <scheme val="minor"/>
      </rPr>
      <t xml:space="preserve"> with Centre.</t>
    </r>
  </si>
  <si>
    <t>Other categories are weeks spent off-clinics</t>
  </si>
  <si>
    <t xml:space="preserve">                                                                    ►</t>
  </si>
  <si>
    <t>Complete ONLY each first three columns (Year of residency, Number of Weeks, Type of activity)</t>
  </si>
  <si>
    <t>These last two columns are 
intended for use by the 
resident to track activity status</t>
  </si>
  <si>
    <t>Year of
Residency</t>
  </si>
  <si>
    <t>Number of weeks</t>
  </si>
  <si>
    <t>Type of Activity</t>
  </si>
  <si>
    <t>Species</t>
  </si>
  <si>
    <t>Supervision</t>
  </si>
  <si>
    <r>
      <t xml:space="preserve">Centre
</t>
    </r>
    <r>
      <rPr>
        <sz val="9"/>
        <color theme="1"/>
        <rFont val="Calibri"/>
        <family val="2"/>
        <scheme val="minor"/>
      </rPr>
      <t xml:space="preserve">(For rotations in other disciplines than veterinary anaesthesia/analgesia, </t>
    </r>
    <r>
      <rPr>
        <b/>
        <sz val="9"/>
        <color rgb="FFFF0000"/>
        <rFont val="Calibri"/>
        <family val="2"/>
        <scheme val="minor"/>
      </rPr>
      <t>mention the discipline here</t>
    </r>
    <r>
      <rPr>
        <sz val="9"/>
        <color theme="1"/>
        <rFont val="Calibri"/>
        <family val="2"/>
        <scheme val="minor"/>
      </rPr>
      <t>)</t>
    </r>
  </si>
  <si>
    <t>ECVAA Standard/Satellite 
Training Centre</t>
  </si>
  <si>
    <t>Email address</t>
  </si>
  <si>
    <t>Specialist status 
of Supervisor</t>
  </si>
  <si>
    <t>Activity Completed</t>
  </si>
  <si>
    <t>Externship Form
Received</t>
  </si>
  <si>
    <t>Potential issues:</t>
  </si>
  <si>
    <r>
      <rPr>
        <b/>
        <sz val="12"/>
        <color theme="1"/>
        <rFont val="Calibri"/>
        <family val="2"/>
        <scheme val="minor"/>
      </rPr>
      <t>Percentage</t>
    </r>
    <r>
      <rPr>
        <sz val="12"/>
        <color theme="1"/>
        <rFont val="Calibri"/>
        <family val="2"/>
        <scheme val="minor"/>
      </rPr>
      <t xml:space="preserve"> distribution of weeks by category</t>
    </r>
  </si>
  <si>
    <t>TOTAL WEEKS</t>
  </si>
  <si>
    <t>CLINICAL (Vet Anaesth)</t>
  </si>
  <si>
    <t>SUPERVISED in anaesthesia</t>
  </si>
  <si>
    <t xml:space="preserve">by Dipl ECVAA </t>
  </si>
  <si>
    <t>by others</t>
  </si>
  <si>
    <t>Small Animals (Dogs, cats)</t>
  </si>
  <si>
    <t>Large Animals</t>
  </si>
  <si>
    <t>Equines</t>
  </si>
  <si>
    <t>Domestic ruminants, pigs and small camelids</t>
  </si>
  <si>
    <t>Laboratory Animals</t>
  </si>
  <si>
    <t>Others (Exotics,Wild,Zoo…)</t>
  </si>
  <si>
    <t>NON SUPERVISED</t>
  </si>
  <si>
    <t>Large animals</t>
  </si>
  <si>
    <t>Subtotal Clinical in</t>
  </si>
  <si>
    <t>SMALL ANIMALS</t>
  </si>
  <si>
    <t>LARGE ANIMALS</t>
  </si>
  <si>
    <t>NON CLINICAL</t>
  </si>
  <si>
    <t>Of which Study</t>
  </si>
  <si>
    <t>Of which Other</t>
  </si>
  <si>
    <t>Clinical min</t>
  </si>
  <si>
    <t>Clinical max</t>
  </si>
  <si>
    <t>Total</t>
  </si>
  <si>
    <t>Residency duration:</t>
  </si>
  <si>
    <t>years</t>
  </si>
  <si>
    <r>
      <rPr>
        <b/>
        <sz val="12"/>
        <color theme="1"/>
        <rFont val="Calibri"/>
        <family val="2"/>
        <scheme val="minor"/>
      </rPr>
      <t>1st Year</t>
    </r>
    <r>
      <rPr>
        <sz val="12"/>
        <color theme="1"/>
        <rFont val="Calibri"/>
        <family val="2"/>
        <scheme val="minor"/>
      </rPr>
      <t xml:space="preserve"> of Residency</t>
    </r>
  </si>
  <si>
    <t>Supervised</t>
  </si>
  <si>
    <t>Non Supervised</t>
  </si>
  <si>
    <t>Supervised ECVAA</t>
  </si>
  <si>
    <t>Supervised other</t>
  </si>
  <si>
    <t>%</t>
  </si>
  <si>
    <t>Clinical</t>
  </si>
  <si>
    <t>Domestic ruminants, 
pigs and small camelids</t>
  </si>
  <si>
    <t>Externship</t>
  </si>
  <si>
    <t>Of which</t>
  </si>
  <si>
    <t>Study/Writing</t>
  </si>
  <si>
    <t>Annual Leave</t>
  </si>
  <si>
    <t>Large Animal</t>
  </si>
  <si>
    <t>Others, CPD</t>
  </si>
  <si>
    <t>TOTAL</t>
  </si>
  <si>
    <t>TOTAL NON 
CLINICAL</t>
  </si>
  <si>
    <t>TOTAL
STUDY</t>
  </si>
  <si>
    <r>
      <rPr>
        <b/>
        <sz val="12"/>
        <color theme="1"/>
        <rFont val="Calibri"/>
        <family val="2"/>
        <scheme val="minor"/>
      </rPr>
      <t>2nd Year</t>
    </r>
    <r>
      <rPr>
        <sz val="12"/>
        <color theme="1"/>
        <rFont val="Calibri"/>
        <family val="2"/>
        <scheme val="minor"/>
      </rPr>
      <t xml:space="preserve"> of Residency</t>
    </r>
  </si>
  <si>
    <t>Laboratory Aninals</t>
  </si>
  <si>
    <r>
      <rPr>
        <b/>
        <sz val="12"/>
        <color rgb="FF000000"/>
        <rFont val="Calibri"/>
        <family val="2"/>
        <scheme val="minor"/>
      </rPr>
      <t>3rd Year</t>
    </r>
    <r>
      <rPr>
        <sz val="12"/>
        <color rgb="FF000000"/>
        <rFont val="Calibri"/>
        <family val="2"/>
        <scheme val="minor"/>
      </rPr>
      <t xml:space="preserve"> of Residency</t>
    </r>
  </si>
  <si>
    <r>
      <rPr>
        <b/>
        <sz val="12"/>
        <color rgb="FF000000"/>
        <rFont val="Calibri"/>
        <family val="2"/>
        <scheme val="minor"/>
      </rPr>
      <t>4th Year</t>
    </r>
    <r>
      <rPr>
        <sz val="12"/>
        <color rgb="FF000000"/>
        <rFont val="Calibri"/>
        <family val="2"/>
        <scheme val="minor"/>
      </rPr>
      <t xml:space="preserve"> of Residency</t>
    </r>
  </si>
  <si>
    <r>
      <rPr>
        <b/>
        <sz val="12"/>
        <color rgb="FF000000"/>
        <rFont val="Calibri"/>
        <family val="2"/>
        <scheme val="minor"/>
      </rPr>
      <t>5th Year</t>
    </r>
    <r>
      <rPr>
        <sz val="12"/>
        <color rgb="FF000000"/>
        <rFont val="Calibri"/>
        <family val="2"/>
        <scheme val="minor"/>
      </rPr>
      <t xml:space="preserve"> of Residency</t>
    </r>
  </si>
  <si>
    <t>Notes</t>
  </si>
  <si>
    <t>List of amendments</t>
  </si>
  <si>
    <t>Type of 
Activity</t>
  </si>
  <si>
    <t>ECVAA 
Approval</t>
  </si>
  <si>
    <t>Specialist status</t>
  </si>
  <si>
    <t>Clinical (Vet Anaesth)</t>
  </si>
  <si>
    <t>Yes</t>
  </si>
  <si>
    <t>ECVAA Specialist or Equivalent</t>
  </si>
  <si>
    <t>Other rotations</t>
  </si>
  <si>
    <t>No</t>
  </si>
  <si>
    <t>EBVS Specialist other discipline</t>
  </si>
  <si>
    <t>Study/Publications</t>
  </si>
  <si>
    <t>Non-EBVS recognised Specialist</t>
  </si>
  <si>
    <t>Non supervised</t>
  </si>
  <si>
    <t>Others (CPD,…)</t>
  </si>
  <si>
    <t>Sum all cells</t>
  </si>
  <si>
    <t>Adequate filling</t>
  </si>
  <si>
    <t>Filled cells</t>
  </si>
  <si>
    <t>check for specific alerts</t>
  </si>
  <si>
    <t>check for dropdown lists</t>
  </si>
  <si>
    <t>check for correct columns (y=wrong)</t>
  </si>
  <si>
    <t>check for color alert (y=alert)</t>
  </si>
  <si>
    <t>year missing</t>
  </si>
  <si>
    <t>column entry</t>
  </si>
  <si>
    <t>empty row</t>
  </si>
  <si>
    <t>wrong entry</t>
  </si>
  <si>
    <t>Act</t>
  </si>
  <si>
    <t>Centre</t>
  </si>
  <si>
    <t>ECVAA</t>
  </si>
  <si>
    <t>Email</t>
  </si>
  <si>
    <t>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</si>
</sst>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font>
      <sz val="12"/>
      <color theme="1"/>
      <name val="Calibri"/>
      <family val="2"/>
      <scheme val="minor"/>
    </font>
    <font>
      <b/>
      <sz val="12"/>
      <color theme="1"/>
      <name val="Calibri"/>
      <family val="2"/>
      <scheme val="minor"/>
    </font>
    <font>
      <sz val="24"/>
      <color theme="1"/>
      <name val="Calibri (Body)"/>
    </font>
    <font>
      <sz val="24"/>
      <color theme="1"/>
      <name val="Calibri"/>
      <family val="2"/>
      <scheme val="minor"/>
    </font>
    <font>
      <i/>
      <sz val="12"/>
      <color theme="1"/>
      <name val="Calibri"/>
      <family val="2"/>
      <scheme val="minor"/>
    </font>
    <font>
      <i/>
      <sz val="16"/>
      <color theme="1"/>
      <name val="Calibri"/>
      <family val="2"/>
      <scheme val="minor"/>
    </font>
    <font>
      <b/>
      <i/>
      <sz val="18"/>
      <color theme="1"/>
      <name val="Calibri"/>
      <family val="2"/>
      <scheme val="minor"/>
    </font>
    <font>
      <i/>
      <sz val="14"/>
      <color theme="1"/>
      <name val="Calibri (Body)"/>
    </font>
    <font>
      <sz val="12"/>
      <color rgb="FF000000"/>
      <name val="Calibri"/>
      <family val="2"/>
      <scheme val="minor"/>
    </font>
    <font>
      <b/>
      <sz val="12"/>
      <color rgb="FF000000"/>
      <name val="Calibri"/>
      <family val="2"/>
      <scheme val="minor"/>
    </font>
    <font>
      <sz val="12"/>
      <color theme="0"/>
      <name val="Calibri"/>
      <family val="2"/>
      <scheme val="minor"/>
    </font>
    <font>
      <sz val="12"/>
      <color rgb="FFFF0000"/>
      <name val="Calibri"/>
      <family val="2"/>
      <scheme val="minor"/>
    </font>
    <font>
      <u/>
      <sz val="12"/>
      <color rgb="FFFF0000"/>
      <name val="Calibri"/>
      <family val="2"/>
      <scheme val="minor"/>
    </font>
    <font>
      <b/>
      <sz val="12"/>
      <color rgb="FFFF0000"/>
      <name val="Calibri"/>
      <family val="2"/>
      <scheme val="minor"/>
    </font>
    <font>
      <b/>
      <u/>
      <sz val="12"/>
      <color theme="1"/>
      <name val="Calibri"/>
      <family val="2"/>
      <scheme val="minor"/>
    </font>
    <font>
      <sz val="12"/>
      <name val="Calibri"/>
      <family val="2"/>
      <scheme val="minor"/>
    </font>
    <font>
      <u/>
      <sz val="12"/>
      <color theme="1"/>
      <name val="Calibri"/>
      <family val="2"/>
      <scheme val="minor"/>
    </font>
    <font>
      <sz val="12"/>
      <color rgb="FFFF333A"/>
      <name val="Calibri"/>
      <family val="2"/>
      <scheme val="minor"/>
    </font>
    <font>
      <b/>
      <sz val="12"/>
      <name val="Calibri"/>
      <family val="2"/>
      <scheme val="minor"/>
    </font>
    <font>
      <b/>
      <u/>
      <sz val="12"/>
      <color rgb="FFFF0000"/>
      <name val="Calibri"/>
      <family val="2"/>
      <scheme val="minor"/>
    </font>
    <font>
      <sz val="10"/>
      <color theme="1"/>
      <name val="Calibri"/>
      <family val="2"/>
      <scheme val="minor"/>
    </font>
    <font>
      <b/>
      <sz val="12"/>
      <color theme="1"/>
      <name val="Arial"/>
      <family val="2"/>
    </font>
    <font>
      <sz val="9"/>
      <color theme="1"/>
      <name val="Calibri"/>
      <family val="2"/>
      <scheme val="minor"/>
    </font>
    <font>
      <b/>
      <sz val="9"/>
      <color rgb="FFFF000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5" tint="0.599963377788628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rgb="FFFF0000"/>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7" tint="0.59999389629810485"/>
        <bgColor indexed="64"/>
      </patternFill>
    </fill>
  </fills>
  <borders count="36">
    <border>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9">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Protection="1">
      <protection locked="0"/>
    </xf>
    <xf numFmtId="0" fontId="0" fillId="0" borderId="0" xfId="0" applyAlignment="1">
      <alignment horizontal="right"/>
    </xf>
    <xf numFmtId="0" fontId="8" fillId="0" borderId="0" xfId="0" applyFont="1"/>
    <xf numFmtId="0" fontId="8" fillId="0" borderId="0" xfId="0" applyFont="1" applyAlignment="1">
      <alignment horizontal="right"/>
    </xf>
    <xf numFmtId="0" fontId="8" fillId="0" borderId="0" xfId="0" applyFont="1" applyAlignment="1">
      <alignment vertical="top" wrapText="1"/>
    </xf>
    <xf numFmtId="0" fontId="8" fillId="0" borderId="0" xfId="0" applyFont="1" applyAlignment="1">
      <alignment vertical="top"/>
    </xf>
    <xf numFmtId="164" fontId="0" fillId="0" borderId="0" xfId="0" applyNumberFormat="1" applyProtection="1">
      <protection locked="0"/>
    </xf>
    <xf numFmtId="0" fontId="0" fillId="4" borderId="0" xfId="0" applyFill="1" applyProtection="1">
      <protection locked="0"/>
    </xf>
    <xf numFmtId="0" fontId="0" fillId="0" borderId="0" xfId="0" applyAlignment="1">
      <alignment horizontal="right" vertical="top"/>
    </xf>
    <xf numFmtId="0" fontId="0" fillId="5" borderId="8" xfId="0" applyFill="1" applyBorder="1"/>
    <xf numFmtId="0" fontId="0" fillId="0" borderId="0" xfId="0" applyAlignment="1">
      <alignment horizontal="right" vertical="center"/>
    </xf>
    <xf numFmtId="9" fontId="0" fillId="3" borderId="11" xfId="0" applyNumberFormat="1" applyFill="1" applyBorder="1"/>
    <xf numFmtId="9" fontId="0" fillId="2" borderId="10" xfId="0" applyNumberFormat="1" applyFill="1" applyBorder="1"/>
    <xf numFmtId="9" fontId="0" fillId="5" borderId="11" xfId="0" applyNumberFormat="1" applyFill="1" applyBorder="1"/>
    <xf numFmtId="9" fontId="0" fillId="5" borderId="10" xfId="0" applyNumberFormat="1" applyFill="1" applyBorder="1"/>
    <xf numFmtId="9" fontId="0" fillId="5" borderId="13" xfId="0" applyNumberFormat="1" applyFill="1" applyBorder="1"/>
    <xf numFmtId="0" fontId="8" fillId="0" borderId="0" xfId="0" applyFont="1" applyAlignment="1">
      <alignment horizontal="right" vertical="top"/>
    </xf>
    <xf numFmtId="0" fontId="0" fillId="0" borderId="0" xfId="0" applyAlignment="1">
      <alignment horizontal="left" vertical="top"/>
    </xf>
    <xf numFmtId="0" fontId="10" fillId="0" borderId="0" xfId="0" applyFont="1"/>
    <xf numFmtId="0" fontId="1" fillId="0" borderId="0" xfId="0" applyFont="1" applyAlignment="1">
      <alignment vertical="top" wrapText="1"/>
    </xf>
    <xf numFmtId="0" fontId="1" fillId="0" borderId="0" xfId="0" applyFont="1" applyAlignment="1">
      <alignment vertical="top"/>
    </xf>
    <xf numFmtId="0" fontId="1" fillId="4" borderId="0" xfId="0" applyFont="1" applyFill="1" applyAlignment="1">
      <alignment vertical="top" wrapText="1"/>
    </xf>
    <xf numFmtId="0" fontId="0" fillId="0" borderId="0" xfId="0" applyAlignment="1" applyProtection="1">
      <alignment wrapText="1"/>
      <protection locked="0"/>
    </xf>
    <xf numFmtId="0" fontId="1" fillId="0" borderId="0" xfId="0" applyFont="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21" xfId="0" applyBorder="1"/>
    <xf numFmtId="0" fontId="1" fillId="0" borderId="20" xfId="0" applyFont="1" applyBorder="1"/>
    <xf numFmtId="0" fontId="1" fillId="0" borderId="11" xfId="0" applyFont="1" applyBorder="1"/>
    <xf numFmtId="0" fontId="1" fillId="0" borderId="12" xfId="0" applyFont="1" applyBorder="1"/>
    <xf numFmtId="0" fontId="0" fillId="0" borderId="20" xfId="0" applyBorder="1"/>
    <xf numFmtId="164" fontId="0" fillId="0" borderId="0" xfId="0" applyNumberFormat="1"/>
    <xf numFmtId="0" fontId="0" fillId="0" borderId="31" xfId="0" applyBorder="1"/>
    <xf numFmtId="0" fontId="0" fillId="0" borderId="32" xfId="0" applyBorder="1"/>
    <xf numFmtId="0" fontId="0" fillId="0" borderId="33" xfId="0" applyBorder="1"/>
    <xf numFmtId="0" fontId="0" fillId="10" borderId="0" xfId="0" applyFill="1"/>
    <xf numFmtId="0" fontId="4" fillId="0" borderId="0" xfId="0" applyFont="1"/>
    <xf numFmtId="0" fontId="17" fillId="0" borderId="0" xfId="0" applyFont="1"/>
    <xf numFmtId="0" fontId="18" fillId="0" borderId="20" xfId="0" applyFont="1" applyBorder="1"/>
    <xf numFmtId="0" fontId="18" fillId="0" borderId="11" xfId="0" applyFont="1" applyBorder="1"/>
    <xf numFmtId="0" fontId="18" fillId="0" borderId="12" xfId="0" applyFont="1" applyBorder="1"/>
    <xf numFmtId="0" fontId="15" fillId="0" borderId="0" xfId="0" applyFont="1"/>
    <xf numFmtId="0" fontId="16" fillId="0" borderId="0" xfId="0" applyFont="1"/>
    <xf numFmtId="0" fontId="0" fillId="5" borderId="0" xfId="0" applyFill="1"/>
    <xf numFmtId="9" fontId="0" fillId="5" borderId="0" xfId="0" applyNumberFormat="1" applyFill="1"/>
    <xf numFmtId="9" fontId="0" fillId="6" borderId="0" xfId="0" applyNumberFormat="1" applyFill="1"/>
    <xf numFmtId="9" fontId="0" fillId="7" borderId="0" xfId="0" applyNumberFormat="1" applyFill="1"/>
    <xf numFmtId="0" fontId="0" fillId="5" borderId="11" xfId="0" applyFill="1" applyBorder="1"/>
    <xf numFmtId="0" fontId="0" fillId="5" borderId="10" xfId="0" applyFill="1" applyBorder="1"/>
    <xf numFmtId="9" fontId="0" fillId="5" borderId="0" xfId="0" applyNumberFormat="1" applyFill="1" applyAlignment="1">
      <alignment horizontal="right"/>
    </xf>
    <xf numFmtId="9" fontId="0" fillId="12" borderId="0" xfId="0" applyNumberFormat="1" applyFill="1"/>
    <xf numFmtId="9" fontId="0" fillId="5" borderId="12" xfId="0" applyNumberFormat="1" applyFill="1" applyBorder="1"/>
    <xf numFmtId="9" fontId="0" fillId="3" borderId="35" xfId="0" applyNumberFormat="1" applyFill="1" applyBorder="1"/>
    <xf numFmtId="9" fontId="0" fillId="6" borderId="35" xfId="0" applyNumberFormat="1" applyFill="1" applyBorder="1"/>
    <xf numFmtId="9" fontId="0" fillId="7" borderId="35" xfId="0" applyNumberFormat="1" applyFill="1" applyBorder="1"/>
    <xf numFmtId="9" fontId="0" fillId="5" borderId="21" xfId="0" applyNumberFormat="1" applyFill="1" applyBorder="1"/>
    <xf numFmtId="9" fontId="0" fillId="2" borderId="35" xfId="0" applyNumberFormat="1" applyFill="1" applyBorder="1"/>
    <xf numFmtId="9" fontId="0" fillId="11" borderId="0" xfId="0" applyNumberFormat="1" applyFill="1" applyAlignment="1">
      <alignment horizontal="left"/>
    </xf>
    <xf numFmtId="9" fontId="0" fillId="11" borderId="0" xfId="0" applyNumberFormat="1" applyFill="1" applyAlignment="1">
      <alignment horizontal="right"/>
    </xf>
    <xf numFmtId="9" fontId="0" fillId="11" borderId="35" xfId="0" applyNumberFormat="1" applyFill="1" applyBorder="1" applyAlignment="1">
      <alignment horizontal="left"/>
    </xf>
    <xf numFmtId="9" fontId="0" fillId="8" borderId="0" xfId="0" applyNumberFormat="1" applyFill="1" applyAlignment="1">
      <alignment horizontal="left"/>
    </xf>
    <xf numFmtId="9" fontId="0" fillId="8" borderId="35" xfId="0" applyNumberFormat="1" applyFill="1" applyBorder="1" applyAlignment="1">
      <alignment horizontal="left"/>
    </xf>
    <xf numFmtId="9" fontId="0" fillId="8" borderId="0" xfId="0" applyNumberFormat="1" applyFill="1" applyAlignment="1">
      <alignment horizontal="right"/>
    </xf>
    <xf numFmtId="0" fontId="1" fillId="0" borderId="0" xfId="0" applyFont="1" applyAlignment="1" applyProtection="1">
      <alignment vertical="top" wrapText="1"/>
      <protection locked="0"/>
    </xf>
    <xf numFmtId="1" fontId="0" fillId="0" borderId="0" xfId="0" applyNumberFormat="1"/>
    <xf numFmtId="1" fontId="0" fillId="9" borderId="0" xfId="0" applyNumberFormat="1" applyFill="1"/>
    <xf numFmtId="0" fontId="0" fillId="0" borderId="8" xfId="0" applyBorder="1"/>
    <xf numFmtId="0" fontId="14" fillId="0" borderId="8" xfId="0" applyFont="1" applyBorder="1"/>
    <xf numFmtId="0" fontId="7" fillId="2" borderId="22" xfId="0" applyFont="1" applyFill="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3" fillId="0" borderId="11" xfId="0" applyFont="1" applyBorder="1" applyAlignment="1">
      <alignment horizontal="center" vertical="center"/>
    </xf>
    <xf numFmtId="0" fontId="5" fillId="2" borderId="22" xfId="0" applyFont="1" applyFill="1" applyBorder="1" applyAlignment="1" applyProtection="1">
      <alignment horizontal="center" vertical="center" wrapText="1"/>
      <protection locked="0"/>
    </xf>
    <xf numFmtId="0" fontId="0" fillId="0" borderId="0" xfId="0" applyAlignment="1">
      <alignment horizontal="left"/>
    </xf>
    <xf numFmtId="164" fontId="4" fillId="2" borderId="6" xfId="0" applyNumberFormat="1" applyFont="1" applyFill="1" applyBorder="1" applyAlignment="1" applyProtection="1">
      <alignment horizontal="center"/>
      <protection locked="0"/>
    </xf>
    <xf numFmtId="164" fontId="4" fillId="2" borderId="7" xfId="0" applyNumberFormat="1" applyFont="1" applyFill="1" applyBorder="1" applyAlignment="1" applyProtection="1">
      <alignment horizontal="center"/>
      <protection locked="0"/>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10" xfId="0" applyBorder="1" applyAlignment="1">
      <alignment horizontal="center"/>
    </xf>
    <xf numFmtId="164" fontId="0" fillId="0" borderId="13" xfId="0" applyNumberFormat="1" applyBorder="1" applyAlignment="1">
      <alignment horizontal="center"/>
    </xf>
    <xf numFmtId="164" fontId="0" fillId="0" borderId="21" xfId="0" applyNumberFormat="1" applyBorder="1" applyAlignment="1">
      <alignment horizontal="center"/>
    </xf>
    <xf numFmtId="0" fontId="0" fillId="13" borderId="31" xfId="0" applyFill="1" applyBorder="1" applyAlignment="1">
      <alignment horizontal="left" vertical="top" wrapText="1"/>
    </xf>
    <xf numFmtId="0" fontId="0" fillId="13" borderId="32" xfId="0" applyFill="1" applyBorder="1" applyAlignment="1">
      <alignment horizontal="left" vertical="top" wrapText="1"/>
    </xf>
    <xf numFmtId="0" fontId="0" fillId="13" borderId="33" xfId="0" applyFill="1" applyBorder="1" applyAlignment="1">
      <alignment horizontal="left" vertical="top" wrapText="1"/>
    </xf>
    <xf numFmtId="0" fontId="0" fillId="4" borderId="1" xfId="0" applyFill="1" applyBorder="1" applyAlignment="1">
      <alignment horizontal="center" wrapText="1"/>
    </xf>
    <xf numFmtId="0" fontId="0" fillId="4" borderId="2" xfId="0" applyFill="1" applyBorder="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16" fillId="0" borderId="20" xfId="0" applyFont="1" applyBorder="1" applyAlignment="1">
      <alignment horizontal="left"/>
    </xf>
    <xf numFmtId="0" fontId="16" fillId="0" borderId="8" xfId="0" applyFont="1" applyBorder="1" applyAlignment="1">
      <alignment horizontal="left"/>
    </xf>
    <xf numFmtId="0" fontId="11" fillId="0" borderId="13" xfId="0" applyFont="1" applyBorder="1" applyAlignment="1">
      <alignment horizontal="left"/>
    </xf>
    <xf numFmtId="0" fontId="11" fillId="0" borderId="21" xfId="0" applyFont="1" applyBorder="1" applyAlignment="1">
      <alignment horizontal="left"/>
    </xf>
    <xf numFmtId="0" fontId="11" fillId="0" borderId="0" xfId="0" applyFont="1" applyAlignment="1">
      <alignment horizontal="left" wrapText="1"/>
    </xf>
    <xf numFmtId="0" fontId="11" fillId="0" borderId="10" xfId="0" applyFont="1" applyBorder="1" applyAlignment="1">
      <alignment horizontal="left" wrapText="1"/>
    </xf>
    <xf numFmtId="0" fontId="11" fillId="0" borderId="0" xfId="0" applyFont="1" applyAlignment="1">
      <alignment horizontal="left"/>
    </xf>
    <xf numFmtId="0" fontId="11" fillId="0" borderId="10" xfId="0" applyFont="1" applyBorder="1" applyAlignment="1">
      <alignment horizontal="left"/>
    </xf>
    <xf numFmtId="0" fontId="1" fillId="0" borderId="0" xfId="0" applyFont="1" applyAlignment="1">
      <alignment horizontal="left"/>
    </xf>
    <xf numFmtId="0" fontId="0" fillId="0" borderId="0" xfId="0" applyAlignment="1">
      <alignment horizontal="right"/>
    </xf>
    <xf numFmtId="0" fontId="0" fillId="0" borderId="0" xfId="0" applyAlignment="1">
      <alignment horizontal="right" wrapText="1"/>
    </xf>
    <xf numFmtId="0" fontId="0" fillId="0" borderId="14" xfId="0" applyBorder="1" applyAlignment="1">
      <alignment horizontal="left" vertical="top" wrapText="1"/>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4" fillId="0" borderId="6" xfId="0" applyFont="1" applyBorder="1" applyAlignment="1">
      <alignment horizontal="center"/>
    </xf>
    <xf numFmtId="0" fontId="4" fillId="0" borderId="34" xfId="0" applyFont="1" applyBorder="1" applyAlignment="1">
      <alignment horizontal="center"/>
    </xf>
    <xf numFmtId="0" fontId="4" fillId="0" borderId="7" xfId="0" applyFont="1" applyBorder="1" applyAlignment="1">
      <alignment horizontal="center"/>
    </xf>
    <xf numFmtId="0" fontId="1" fillId="0" borderId="0" xfId="0" applyFont="1" applyAlignment="1">
      <alignment horizontal="right"/>
    </xf>
    <xf numFmtId="0" fontId="20" fillId="0" borderId="0" xfId="0" applyFont="1" applyAlignment="1">
      <alignment horizontal="right"/>
    </xf>
    <xf numFmtId="0" fontId="14" fillId="2" borderId="0" xfId="0" applyFont="1" applyFill="1" applyAlignment="1">
      <alignment horizontal="center"/>
    </xf>
    <xf numFmtId="0" fontId="0" fillId="5" borderId="0" xfId="0" applyFill="1" applyAlignment="1">
      <alignment horizontal="center"/>
    </xf>
    <xf numFmtId="0" fontId="8" fillId="0" borderId="0" xfId="0" applyFont="1" applyAlignment="1">
      <alignment horizontal="right"/>
    </xf>
    <xf numFmtId="0" fontId="8" fillId="0" borderId="0" xfId="0" applyFont="1" applyAlignment="1">
      <alignment horizontal="center"/>
    </xf>
    <xf numFmtId="0" fontId="4" fillId="0" borderId="0" xfId="0" applyFont="1" applyAlignment="1">
      <alignment horizontal="center"/>
    </xf>
    <xf numFmtId="0" fontId="20" fillId="0" borderId="0" xfId="0" applyFont="1" applyAlignment="1">
      <alignment horizontal="right" wrapText="1"/>
    </xf>
    <xf numFmtId="0" fontId="0" fillId="0" borderId="26" xfId="0" applyBorder="1" applyAlignment="1" applyProtection="1">
      <alignment horizontal="center" vertical="top"/>
      <protection locked="0"/>
    </xf>
    <xf numFmtId="0" fontId="0" fillId="0" borderId="22" xfId="0" applyBorder="1" applyAlignment="1" applyProtection="1">
      <alignment horizontal="center" vertical="top"/>
      <protection locked="0"/>
    </xf>
    <xf numFmtId="0" fontId="0" fillId="0" borderId="27" xfId="0" applyBorder="1" applyAlignment="1" applyProtection="1">
      <alignment horizontal="center" vertical="top"/>
      <protection locked="0"/>
    </xf>
    <xf numFmtId="0" fontId="0" fillId="0" borderId="28" xfId="0" applyBorder="1" applyAlignment="1" applyProtection="1">
      <alignment horizontal="center" vertical="top"/>
      <protection locked="0"/>
    </xf>
    <xf numFmtId="0" fontId="0" fillId="0" borderId="29" xfId="0" applyBorder="1" applyAlignment="1" applyProtection="1">
      <alignment horizontal="center" vertical="top"/>
      <protection locked="0"/>
    </xf>
    <xf numFmtId="0" fontId="0" fillId="0" borderId="30" xfId="0" applyBorder="1" applyAlignment="1" applyProtection="1">
      <alignment horizontal="center" vertical="top"/>
      <protection locked="0"/>
    </xf>
    <xf numFmtId="0" fontId="0" fillId="0" borderId="23" xfId="0" applyBorder="1" applyAlignment="1" applyProtection="1">
      <alignment horizontal="center" vertical="top"/>
      <protection locked="0"/>
    </xf>
    <xf numFmtId="0" fontId="0" fillId="0" borderId="24" xfId="0" applyBorder="1" applyAlignment="1" applyProtection="1">
      <alignment horizontal="center" vertical="top"/>
      <protection locked="0"/>
    </xf>
    <xf numFmtId="0" fontId="0" fillId="0" borderId="25" xfId="0" applyBorder="1" applyAlignment="1" applyProtection="1">
      <alignment horizontal="center" vertical="top"/>
      <protection locked="0"/>
    </xf>
    <xf numFmtId="0" fontId="0" fillId="0" borderId="0" xfId="0" applyAlignment="1"/>
    <xf numFmtId="0" fontId="0" fillId="0" borderId="3" xfId="0" applyBorder="1" applyAlignment="1"/>
  </cellXfs>
  <cellStyles count="1">
    <cellStyle name="Normal" xfId="0" builtinId="0"/>
  </cellStyles>
  <dxfs count="28">
    <dxf>
      <fill>
        <patternFill>
          <bgColor theme="9"/>
        </patternFill>
      </fill>
    </dxf>
    <dxf>
      <fill>
        <patternFill>
          <bgColor rgb="FFFF00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ont>
        <color auto="1"/>
      </font>
      <fill>
        <patternFill>
          <bgColor theme="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33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Freddie Corletto" id="{8326B6E4-9E4E-844B-82C4-98E947E80EFC}" userId="S::fc@dwr.co.uk::930eecb4-b317-41a4-b8c8-5330590feed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 dT="2019-06-26T23:48:31.47" personId="{8326B6E4-9E4E-844B-82C4-98E947E80EFC}" id="{BA8EDA8B-5A76-AD43-A77E-42C67D0A5634}">
    <text>Shoudl the categories match the logbook? Small Farm Equines,  Exotics. It would be important if we were dealing with number of anaetsheics, but this is to assess time biudgeting, and knowing, for example, the weeks spent in a lab setting is useful.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
  <sheetViews>
    <sheetView topLeftCell="A7" zoomScaleNormal="100" workbookViewId="0">
      <selection activeCell="B21" sqref="B21:F25"/>
    </sheetView>
  </sheetViews>
  <sheetFormatPr defaultColWidth="10.625" defaultRowHeight="15.95"/>
  <cols>
    <col min="8" max="8" width="0.875" customWidth="1"/>
  </cols>
  <sheetData>
    <row r="1" spans="1:8">
      <c r="A1" s="76" t="s">
        <v>0</v>
      </c>
      <c r="B1" s="77"/>
      <c r="C1" s="77"/>
      <c r="D1" s="77"/>
      <c r="E1" s="77"/>
      <c r="F1" s="77"/>
      <c r="G1" s="77"/>
      <c r="H1" s="28"/>
    </row>
    <row r="2" spans="1:8">
      <c r="A2" s="78"/>
      <c r="B2" s="79"/>
      <c r="C2" s="79"/>
      <c r="D2" s="79"/>
      <c r="E2" s="79"/>
      <c r="F2" s="79"/>
      <c r="G2" s="79"/>
      <c r="H2" s="29"/>
    </row>
    <row r="3" spans="1:8">
      <c r="A3" s="78"/>
      <c r="B3" s="79"/>
      <c r="C3" s="79"/>
      <c r="D3" s="79"/>
      <c r="E3" s="79"/>
      <c r="F3" s="79"/>
      <c r="G3" s="79"/>
      <c r="H3" s="29"/>
    </row>
    <row r="4" spans="1:8" ht="8.1" customHeight="1">
      <c r="A4" s="30"/>
      <c r="H4" s="29"/>
    </row>
    <row r="5" spans="1:8" ht="8.1" customHeight="1">
      <c r="A5" s="30"/>
      <c r="H5" s="29"/>
    </row>
    <row r="6" spans="1:8">
      <c r="A6" s="80" t="s">
        <v>1</v>
      </c>
      <c r="B6" s="81"/>
      <c r="C6" s="81"/>
      <c r="D6" s="81"/>
      <c r="E6" s="81"/>
      <c r="F6" s="81"/>
      <c r="G6" s="81"/>
      <c r="H6" s="29"/>
    </row>
    <row r="7" spans="1:8">
      <c r="A7" s="82"/>
      <c r="B7" s="81"/>
      <c r="C7" s="81"/>
      <c r="D7" s="81"/>
      <c r="E7" s="81"/>
      <c r="F7" s="81"/>
      <c r="G7" s="81"/>
      <c r="H7" s="29"/>
    </row>
    <row r="8" spans="1:8">
      <c r="A8" s="82"/>
      <c r="B8" s="81"/>
      <c r="C8" s="81"/>
      <c r="D8" s="81"/>
      <c r="E8" s="81"/>
      <c r="F8" s="81"/>
      <c r="G8" s="81"/>
      <c r="H8" s="29"/>
    </row>
    <row r="9" spans="1:8">
      <c r="A9" s="82"/>
      <c r="B9" s="81"/>
      <c r="C9" s="81"/>
      <c r="D9" s="81"/>
      <c r="E9" s="81"/>
      <c r="F9" s="81"/>
      <c r="G9" s="81"/>
      <c r="H9" s="29"/>
    </row>
    <row r="10" spans="1:8" ht="40.35" customHeight="1">
      <c r="A10" s="82"/>
      <c r="B10" s="81"/>
      <c r="C10" s="81"/>
      <c r="D10" s="81"/>
      <c r="E10" s="81"/>
      <c r="F10" s="81"/>
      <c r="G10" s="81"/>
      <c r="H10" s="29"/>
    </row>
    <row r="11" spans="1:8" ht="5.45" customHeight="1">
      <c r="A11" s="30"/>
      <c r="H11" s="29"/>
    </row>
    <row r="12" spans="1:8" ht="5.45" customHeight="1">
      <c r="A12" s="30"/>
      <c r="H12" s="29"/>
    </row>
    <row r="13" spans="1:8" ht="5.45" customHeight="1">
      <c r="A13" s="30"/>
      <c r="H13" s="29"/>
    </row>
    <row r="14" spans="1:8" ht="15.6" customHeight="1">
      <c r="A14" s="30"/>
      <c r="B14" s="83" t="s">
        <v>2</v>
      </c>
      <c r="C14" s="83"/>
      <c r="D14" s="83"/>
      <c r="E14" s="83"/>
      <c r="F14" s="83"/>
      <c r="H14" s="29"/>
    </row>
    <row r="15" spans="1:8" ht="15.6" customHeight="1">
      <c r="A15" s="30"/>
      <c r="B15" s="83"/>
      <c r="C15" s="83"/>
      <c r="D15" s="83"/>
      <c r="E15" s="83"/>
      <c r="F15" s="83"/>
      <c r="H15" s="29"/>
    </row>
    <row r="16" spans="1:8" ht="15.6" customHeight="1">
      <c r="A16" s="30"/>
      <c r="B16" s="83"/>
      <c r="C16" s="83"/>
      <c r="D16" s="83"/>
      <c r="E16" s="83"/>
      <c r="F16" s="83"/>
      <c r="H16" s="29"/>
    </row>
    <row r="17" spans="1:8">
      <c r="A17" s="30"/>
      <c r="H17" s="29"/>
    </row>
    <row r="18" spans="1:8" ht="15.6" customHeight="1">
      <c r="A18" s="30"/>
      <c r="B18" s="83" t="s">
        <v>3</v>
      </c>
      <c r="C18" s="83"/>
      <c r="D18" s="83"/>
      <c r="E18" s="83"/>
      <c r="F18" s="83"/>
      <c r="H18" s="29"/>
    </row>
    <row r="19" spans="1:8" ht="15.6" customHeight="1">
      <c r="A19" s="30"/>
      <c r="B19" s="83"/>
      <c r="C19" s="83"/>
      <c r="D19" s="83"/>
      <c r="E19" s="83"/>
      <c r="F19" s="83"/>
      <c r="H19" s="29"/>
    </row>
    <row r="20" spans="1:8">
      <c r="A20" s="30"/>
      <c r="H20" s="29"/>
    </row>
    <row r="21" spans="1:8" ht="15.6" customHeight="1">
      <c r="A21" s="30"/>
      <c r="B21" s="75" t="s">
        <v>4</v>
      </c>
      <c r="C21" s="75"/>
      <c r="D21" s="75"/>
      <c r="E21" s="75"/>
      <c r="F21" s="75"/>
      <c r="H21" s="29"/>
    </row>
    <row r="22" spans="1:8">
      <c r="A22" s="30"/>
      <c r="B22" s="75"/>
      <c r="C22" s="75"/>
      <c r="D22" s="75"/>
      <c r="E22" s="75"/>
      <c r="F22" s="75"/>
      <c r="H22" s="29"/>
    </row>
    <row r="23" spans="1:8">
      <c r="A23" s="30"/>
      <c r="B23" s="75"/>
      <c r="C23" s="75"/>
      <c r="D23" s="75"/>
      <c r="E23" s="75"/>
      <c r="F23" s="75"/>
      <c r="H23" s="29"/>
    </row>
    <row r="24" spans="1:8">
      <c r="A24" s="30"/>
      <c r="B24" s="75"/>
      <c r="C24" s="75"/>
      <c r="D24" s="75"/>
      <c r="E24" s="75"/>
      <c r="F24" s="75"/>
      <c r="H24" s="29"/>
    </row>
    <row r="25" spans="1:8">
      <c r="A25" s="30"/>
      <c r="B25" s="75"/>
      <c r="C25" s="75"/>
      <c r="D25" s="75"/>
      <c r="E25" s="75"/>
      <c r="F25" s="75"/>
      <c r="H25" s="29"/>
    </row>
    <row r="26" spans="1:8">
      <c r="A26" s="30"/>
      <c r="H26" s="29"/>
    </row>
    <row r="27" spans="1:8">
      <c r="A27" s="30"/>
      <c r="H27" s="29"/>
    </row>
    <row r="28" spans="1:8">
      <c r="A28" s="30"/>
      <c r="H28" s="29"/>
    </row>
    <row r="29" spans="1:8" ht="15.6" customHeight="1">
      <c r="A29" s="30"/>
      <c r="B29" s="75" t="s">
        <v>5</v>
      </c>
      <c r="C29" s="75"/>
      <c r="D29" s="75"/>
      <c r="E29" s="75"/>
      <c r="F29" s="75"/>
      <c r="H29" s="29"/>
    </row>
    <row r="30" spans="1:8">
      <c r="A30" s="30"/>
      <c r="B30" s="75"/>
      <c r="C30" s="75"/>
      <c r="D30" s="75"/>
      <c r="E30" s="75"/>
      <c r="F30" s="75"/>
      <c r="H30" s="29"/>
    </row>
    <row r="31" spans="1:8">
      <c r="A31" s="30"/>
      <c r="B31" s="75"/>
      <c r="C31" s="75"/>
      <c r="D31" s="75"/>
      <c r="E31" s="75"/>
      <c r="F31" s="75"/>
      <c r="H31" s="29"/>
    </row>
    <row r="32" spans="1:8">
      <c r="A32" s="30"/>
      <c r="H32" s="29"/>
    </row>
    <row r="33" spans="1:8">
      <c r="A33" s="30"/>
      <c r="D33" s="137" t="s">
        <v>6</v>
      </c>
      <c r="E33" s="138"/>
      <c r="F33" s="85"/>
      <c r="G33" s="86"/>
      <c r="H33" s="29"/>
    </row>
    <row r="34" spans="1:8">
      <c r="A34" s="30"/>
      <c r="H34" s="29"/>
    </row>
    <row r="35" spans="1:8">
      <c r="A35" s="30"/>
      <c r="D35" s="137" t="s">
        <v>7</v>
      </c>
      <c r="E35" s="138"/>
      <c r="F35" s="85"/>
      <c r="G35" s="86"/>
      <c r="H35" s="29"/>
    </row>
    <row r="36" spans="1:8">
      <c r="A36" s="30"/>
      <c r="D36" s="84" t="s">
        <v>8</v>
      </c>
      <c r="E36" s="84"/>
      <c r="F36" s="85"/>
      <c r="G36" s="86"/>
      <c r="H36" s="29"/>
    </row>
    <row r="37" spans="1:8" ht="17.100000000000001" thickBot="1">
      <c r="A37" s="31"/>
      <c r="B37" s="32"/>
      <c r="C37" s="32"/>
      <c r="D37" s="32"/>
      <c r="E37" s="32"/>
      <c r="F37" s="32"/>
      <c r="G37" s="32"/>
      <c r="H37" s="33"/>
    </row>
  </sheetData>
  <sheetProtection algorithmName="SHA-512" hashValue="U8A8nhnYk5Z2hVn9R1ZxLHPpbN8zOI2THmZeDDbhWEKYxGgOecV2bPcwHWfbsQUf+TgQowBenPGIjCELDzEYXg==" saltValue="eFqLzKxMQQJ2b7jVHaNjRw==" spinCount="100000" sheet="1" selectLockedCells="1"/>
  <mergeCells count="12">
    <mergeCell ref="D36:E36"/>
    <mergeCell ref="F36:G36"/>
    <mergeCell ref="F35:G35"/>
    <mergeCell ref="F33:G33"/>
    <mergeCell ref="D35:E35"/>
    <mergeCell ref="D33:E33"/>
    <mergeCell ref="B29:F31"/>
    <mergeCell ref="A1:G3"/>
    <mergeCell ref="A6:G10"/>
    <mergeCell ref="B14:F16"/>
    <mergeCell ref="B18:F19"/>
    <mergeCell ref="B21:F25"/>
  </mergeCells>
  <dataValidations count="7">
    <dataValidation type="date" operator="greaterThan" allowBlank="1" showInputMessage="1" showErrorMessage="1" errorTitle="Incorrect format" error="Please enter date in dd/mm/yyyy format" promptTitle="Residency Starting Date" prompt="Proposed Starting date of the Training Programme (dd/mm/yyyy)" sqref="F35:G35" xr:uid="{00000000-0002-0000-0000-000000000000}">
      <formula1>36892</formula1>
    </dataValidation>
    <dataValidation type="date" operator="greaterThan" allowBlank="1" showInputMessage="1" showErrorMessage="1" errorTitle="Incorrect Format" error="Please enter date in dd/mm/yyyy format" promptTitle="Programme Submission Date" prompt="Submission Date of this document (dd/mm/yyyy)" sqref="F33:G33" xr:uid="{00000000-0002-0000-0000-000001000000}">
      <formula1>36892</formula1>
    </dataValidation>
    <dataValidation allowBlank="1" showInputMessage="1" showErrorMessage="1" promptTitle="Candidate" prompt="Please insert Name and Surname of the Candidate" sqref="B14:F16" xr:uid="{00000000-0002-0000-0000-000002000000}"/>
    <dataValidation allowBlank="1" showInputMessage="1" showErrorMessage="1" promptTitle="Address" prompt="Please insert the name of the Centre where the Resident will be based" sqref="B21" xr:uid="{00000000-0002-0000-0000-000003000000}"/>
    <dataValidation allowBlank="1" showInputMessage="1" showErrorMessage="1" promptTitle="Supervisor" prompt="Please insert Name and Surname of the Programme Main Supervisor " sqref="B29" xr:uid="{00000000-0002-0000-0000-000004000000}"/>
    <dataValidation type="custom" errorStyle="warning" allowBlank="1" showInputMessage="1" showErrorMessage="1" errorTitle="Potential incorrect format" error="Please verify the email address" promptTitle="Email address" prompt="Please insert candidate email address" sqref="B18:F19" xr:uid="{00000000-0002-0000-0000-000005000000}">
      <formula1>ISNUMBER(MATCH("*@*.*",B18,0))</formula1>
    </dataValidation>
    <dataValidation type="date" operator="greaterThan" allowBlank="1" showInputMessage="1" showErrorMessage="1" errorTitle="Incorrect format" error="Please enter date in dd/mm/yyyy format" promptTitle="Residency End Date" prompt="Expected End date of the Training Programme (dd/mm/yyyy)" sqref="F36:G36" xr:uid="{00000000-0002-0000-0000-000006000000}">
      <formula1>36892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9"/>
  <sheetViews>
    <sheetView tabSelected="1" zoomScale="92" workbookViewId="0">
      <selection activeCell="D22" sqref="D22"/>
    </sheetView>
  </sheetViews>
  <sheetFormatPr defaultColWidth="11" defaultRowHeight="15.95"/>
  <cols>
    <col min="1" max="1" width="29" style="44" customWidth="1"/>
    <col min="2" max="2" width="9.5" bestFit="1" customWidth="1"/>
    <col min="3" max="3" width="8.5" customWidth="1"/>
    <col min="4" max="4" width="19.125" bestFit="1" customWidth="1"/>
    <col min="5" max="5" width="39.125" bestFit="1" customWidth="1"/>
    <col min="6" max="6" width="10.875" bestFit="1" customWidth="1"/>
    <col min="7" max="7" width="35.5" customWidth="1"/>
    <col min="8" max="8" width="16.625" bestFit="1" customWidth="1"/>
    <col min="9" max="9" width="29.125" customWidth="1"/>
    <col min="10" max="10" width="33.5" customWidth="1"/>
    <col min="11" max="11" width="27.875" bestFit="1" customWidth="1"/>
    <col min="12" max="12" width="14.625" customWidth="1"/>
    <col min="13" max="13" width="17.125" customWidth="1"/>
  </cols>
  <sheetData>
    <row r="1" spans="1:13">
      <c r="A1" s="45" t="s">
        <v>9</v>
      </c>
      <c r="B1" s="87" t="str">
        <f>Cover!$B$14</f>
        <v>Candidate</v>
      </c>
      <c r="C1" s="88"/>
    </row>
    <row r="2" spans="1:13" ht="15.6" customHeight="1" thickBot="1">
      <c r="A2" s="46" t="s">
        <v>10</v>
      </c>
      <c r="B2" s="89" t="str">
        <f>Cover!$B$29</f>
        <v>Supervisor</v>
      </c>
      <c r="C2" s="90"/>
      <c r="E2" s="1"/>
      <c r="F2" s="1"/>
      <c r="G2" s="1"/>
      <c r="H2" s="1"/>
      <c r="I2" s="1"/>
    </row>
    <row r="3" spans="1:13" ht="16.350000000000001" customHeight="1" thickBot="1">
      <c r="A3" s="47" t="s">
        <v>11</v>
      </c>
      <c r="B3" s="91">
        <f>Cover!F35</f>
        <v>0</v>
      </c>
      <c r="C3" s="92"/>
      <c r="E3" s="93" t="s">
        <v>12</v>
      </c>
      <c r="F3" s="94"/>
      <c r="G3" s="94"/>
      <c r="H3" s="94"/>
      <c r="I3" s="94"/>
      <c r="J3" s="95"/>
    </row>
    <row r="4" spans="1:13" ht="15.75" customHeight="1" thickBot="1">
      <c r="A4" s="48"/>
    </row>
    <row r="5" spans="1:13">
      <c r="A5" s="48"/>
      <c r="B5" s="100" t="s">
        <v>13</v>
      </c>
      <c r="C5" s="101"/>
      <c r="D5" s="73"/>
      <c r="E5" s="73"/>
      <c r="F5" s="73"/>
      <c r="G5" s="73"/>
      <c r="H5" s="74" t="s">
        <v>14</v>
      </c>
      <c r="I5" s="73"/>
      <c r="J5" s="73"/>
      <c r="K5" s="28"/>
    </row>
    <row r="6" spans="1:13" ht="15.75" customHeight="1">
      <c r="A6" s="48"/>
      <c r="B6" s="30" t="s">
        <v>15</v>
      </c>
      <c r="D6" s="108" t="s">
        <v>16</v>
      </c>
      <c r="E6" s="108"/>
      <c r="F6" s="108"/>
      <c r="G6" s="108"/>
      <c r="H6" s="104" t="s">
        <v>17</v>
      </c>
      <c r="I6" s="104"/>
      <c r="J6" s="104"/>
      <c r="K6" s="105"/>
    </row>
    <row r="7" spans="1:13">
      <c r="A7" s="48"/>
      <c r="B7" s="30" t="s">
        <v>18</v>
      </c>
      <c r="D7" s="108" t="s">
        <v>19</v>
      </c>
      <c r="E7" s="108"/>
      <c r="F7" s="108"/>
      <c r="G7" s="108"/>
      <c r="H7" s="106" t="s">
        <v>20</v>
      </c>
      <c r="I7" s="106"/>
      <c r="J7" s="106"/>
      <c r="K7" s="107"/>
    </row>
    <row r="8" spans="1:13" ht="17.100000000000001" thickBot="1">
      <c r="A8" s="48"/>
      <c r="B8" s="31" t="s">
        <v>21</v>
      </c>
      <c r="C8" s="32"/>
      <c r="D8" s="32"/>
      <c r="E8" s="32"/>
      <c r="F8" s="32"/>
      <c r="G8" s="32" t="s">
        <v>22</v>
      </c>
      <c r="H8" s="102" t="s">
        <v>23</v>
      </c>
      <c r="I8" s="102"/>
      <c r="J8" s="102"/>
      <c r="K8" s="103"/>
    </row>
    <row r="9" spans="1:13">
      <c r="A9" s="48"/>
      <c r="L9" s="96" t="s">
        <v>24</v>
      </c>
      <c r="M9" s="97"/>
    </row>
    <row r="10" spans="1:13">
      <c r="A10" s="48"/>
      <c r="L10" s="98"/>
      <c r="M10" s="99"/>
    </row>
    <row r="11" spans="1:13" ht="51" customHeight="1">
      <c r="A11" s="48"/>
      <c r="B11" s="23" t="s">
        <v>25</v>
      </c>
      <c r="C11" s="23" t="s">
        <v>26</v>
      </c>
      <c r="D11" s="70" t="s">
        <v>27</v>
      </c>
      <c r="E11" s="23" t="s">
        <v>28</v>
      </c>
      <c r="F11" s="23" t="s">
        <v>29</v>
      </c>
      <c r="G11" s="23" t="s">
        <v>30</v>
      </c>
      <c r="H11" s="23" t="s">
        <v>31</v>
      </c>
      <c r="I11" s="23" t="s">
        <v>5</v>
      </c>
      <c r="J11" s="24" t="s">
        <v>32</v>
      </c>
      <c r="K11" s="23" t="s">
        <v>33</v>
      </c>
      <c r="L11" s="25" t="s">
        <v>34</v>
      </c>
      <c r="M11" s="25" t="s">
        <v>35</v>
      </c>
    </row>
    <row r="12" spans="1:13">
      <c r="A12" s="44" t="str">
        <f>CONCATENATE(IF('DATA VALIDATION'!M14="y","Year missing;",""),IF('DATA VALIDATION'!N14="y","See Note!;",""),IF('DATA VALIDATION'!P14&gt;0,"Wrong entry",""))</f>
        <v/>
      </c>
      <c r="B12" s="26"/>
      <c r="C12" s="4"/>
      <c r="D12" s="4"/>
      <c r="E12" s="4"/>
      <c r="F12" s="4"/>
      <c r="G12" s="4"/>
      <c r="H12" s="4"/>
      <c r="I12" s="4"/>
      <c r="J12" s="4"/>
      <c r="K12" s="4"/>
      <c r="L12" s="11"/>
      <c r="M12" s="11"/>
    </row>
    <row r="13" spans="1:13">
      <c r="A13" s="44" t="str">
        <f>IF('DATA VALIDATION'!O15="y","Row empty btw years!",CONCATENATE(IF('DATA VALIDATION'!M15="y","Year missing;",""),IF('DATA VALIDATION'!N15="y","See Note!;",""),IF('DATA VALIDATION'!P15&gt;0,"Wrong entry","")))</f>
        <v/>
      </c>
      <c r="B13" s="4"/>
      <c r="C13" s="4"/>
      <c r="D13" s="4"/>
      <c r="E13" s="4"/>
      <c r="F13" s="4"/>
      <c r="G13" s="4"/>
      <c r="H13" s="4"/>
      <c r="I13" s="4"/>
      <c r="J13" s="4"/>
      <c r="K13" s="4"/>
      <c r="L13" s="11"/>
      <c r="M13" s="11"/>
    </row>
    <row r="14" spans="1:13">
      <c r="A14" s="44" t="str">
        <f>IF('DATA VALIDATION'!O16="y","Row empty btw years!",CONCATENATE(IF('DATA VALIDATION'!M16="y","Year missing;",""),IF('DATA VALIDATION'!N16="y","See Note!;",""),IF('DATA VALIDATION'!P16&gt;0,"Wrong entry","")))</f>
        <v/>
      </c>
      <c r="B14" s="4"/>
      <c r="C14" s="4"/>
      <c r="D14" s="4"/>
      <c r="E14" s="4"/>
      <c r="F14" s="4"/>
      <c r="G14" s="4"/>
      <c r="H14" s="4"/>
      <c r="I14" s="4"/>
      <c r="J14" s="4"/>
      <c r="K14" s="4"/>
      <c r="L14" s="11"/>
      <c r="M14" s="11"/>
    </row>
    <row r="15" spans="1:13">
      <c r="A15" s="44" t="str">
        <f>IF('DATA VALIDATION'!O17="y","Row empty btw years!",CONCATENATE(IF('DATA VALIDATION'!M17="y","Year missing;",""),IF('DATA VALIDATION'!N17="y","See Note!;",""),IF('DATA VALIDATION'!P17&gt;0,"Wrong entry","")))</f>
        <v/>
      </c>
      <c r="B15" s="4"/>
      <c r="C15" s="4"/>
      <c r="D15" s="4"/>
      <c r="E15" s="4"/>
      <c r="F15" s="4"/>
      <c r="G15" s="4"/>
      <c r="H15" s="4"/>
      <c r="I15" s="4"/>
      <c r="J15" s="4"/>
      <c r="K15" s="4"/>
      <c r="L15" s="11"/>
      <c r="M15" s="11"/>
    </row>
    <row r="16" spans="1:13">
      <c r="A16" s="44" t="str">
        <f>IF('DATA VALIDATION'!O18="y","Row empty btw years!",CONCATENATE(IF('DATA VALIDATION'!M18="y","Year missing;",""),IF('DATA VALIDATION'!N18="y","See Note!;",""),IF('DATA VALIDATION'!P18&gt;0,"Wrong entry","")))</f>
        <v/>
      </c>
      <c r="B16" s="4"/>
      <c r="C16" s="4"/>
      <c r="D16" s="4"/>
      <c r="E16" s="4"/>
      <c r="F16" s="4"/>
      <c r="G16" s="4"/>
      <c r="H16" s="4"/>
      <c r="I16" s="4"/>
      <c r="J16" s="4"/>
      <c r="K16" s="4"/>
      <c r="L16" s="11"/>
      <c r="M16" s="11"/>
    </row>
    <row r="17" spans="1:13">
      <c r="A17" s="44" t="str">
        <f>IF('DATA VALIDATION'!O19="y","Row empty btw years!",CONCATENATE(IF('DATA VALIDATION'!M19="y","Year missing;",""),IF('DATA VALIDATION'!N19="y","See Note!;",""),IF('DATA VALIDATION'!P19&gt;0,"Wrong entry","")))</f>
        <v/>
      </c>
      <c r="B17" s="4"/>
      <c r="C17" s="4"/>
      <c r="D17" s="4"/>
      <c r="E17" s="4"/>
      <c r="F17" s="4"/>
      <c r="G17" s="4"/>
      <c r="H17" s="4"/>
      <c r="I17" s="4"/>
      <c r="J17" s="4"/>
      <c r="K17" s="4"/>
      <c r="L17" s="11"/>
      <c r="M17" s="11"/>
    </row>
    <row r="18" spans="1:13">
      <c r="A18" s="44" t="str">
        <f>IF('DATA VALIDATION'!O20="y","Row empty btw years!",CONCATENATE(IF('DATA VALIDATION'!M20="y","Year missing;",""),IF('DATA VALIDATION'!N20="y","See Note!;",""),IF('DATA VALIDATION'!P20&gt;0,"Wrong entry","")))</f>
        <v/>
      </c>
      <c r="B18" s="4"/>
      <c r="C18" s="4"/>
      <c r="D18" s="4"/>
      <c r="E18" s="4"/>
      <c r="F18" s="4"/>
      <c r="G18" s="4"/>
      <c r="H18" s="4"/>
      <c r="I18" s="4"/>
      <c r="J18" s="4"/>
      <c r="K18" s="4"/>
      <c r="L18" s="11"/>
      <c r="M18" s="11"/>
    </row>
    <row r="19" spans="1:13">
      <c r="A19" s="44" t="str">
        <f>IF('DATA VALIDATION'!O21="y","Row empty btw years!",CONCATENATE(IF('DATA VALIDATION'!M21="y","Year missing;",""),IF('DATA VALIDATION'!N21="y","See Note!;",""),IF('DATA VALIDATION'!P21&gt;0,"Wrong entry","")))</f>
        <v/>
      </c>
      <c r="B19" s="4"/>
      <c r="C19" s="4"/>
      <c r="D19" s="4"/>
      <c r="E19" s="4"/>
      <c r="F19" s="4"/>
      <c r="G19" s="4"/>
      <c r="H19" s="4"/>
      <c r="I19" s="4"/>
      <c r="J19" s="4"/>
      <c r="K19" s="4"/>
      <c r="L19" s="11"/>
      <c r="M19" s="11"/>
    </row>
    <row r="20" spans="1:13">
      <c r="A20" s="44" t="str">
        <f>IF('DATA VALIDATION'!O22="y","Row empty btw years!",CONCATENATE(IF('DATA VALIDATION'!M22="y","Year missing;",""),IF('DATA VALIDATION'!N22="y","See Note!;",""),IF('DATA VALIDATION'!P22&gt;0,"Wrong entry","")))</f>
        <v/>
      </c>
      <c r="B20" s="4"/>
      <c r="C20" s="4"/>
      <c r="D20" s="4"/>
      <c r="E20" s="4"/>
      <c r="F20" s="4"/>
      <c r="G20" s="4"/>
      <c r="H20" s="4"/>
      <c r="I20" s="4"/>
      <c r="J20" s="4"/>
      <c r="K20" s="4"/>
      <c r="L20" s="11"/>
      <c r="M20" s="11"/>
    </row>
    <row r="21" spans="1:13">
      <c r="A21" s="44" t="str">
        <f>IF('DATA VALIDATION'!O23="y","Row empty btw years!",CONCATENATE(IF('DATA VALIDATION'!M23="y","Year missing;",""),IF('DATA VALIDATION'!N23="y","See Note!;",""),IF('DATA VALIDATION'!P23&gt;0,"Wrong entry","")))</f>
        <v/>
      </c>
      <c r="B21" s="4"/>
      <c r="C21" s="4"/>
      <c r="D21" s="4"/>
      <c r="E21" s="4"/>
      <c r="F21" s="4"/>
      <c r="G21" s="4"/>
      <c r="H21" s="4"/>
      <c r="I21" s="4"/>
      <c r="J21" s="4"/>
      <c r="K21" s="4"/>
      <c r="L21" s="11"/>
      <c r="M21" s="11"/>
    </row>
    <row r="22" spans="1:13">
      <c r="A22" s="44" t="str">
        <f>IF('DATA VALIDATION'!O24="y","Row empty btw years!",CONCATENATE(IF('DATA VALIDATION'!M24="y","Year missing;",""),IF('DATA VALIDATION'!N24="y","See Note!;",""),IF('DATA VALIDATION'!P24&gt;0,"Wrong entry","")))</f>
        <v/>
      </c>
      <c r="B22" s="4"/>
      <c r="C22" s="4"/>
      <c r="D22" s="4"/>
      <c r="E22" s="4"/>
      <c r="F22" s="4"/>
      <c r="G22" s="4"/>
      <c r="H22" s="4"/>
      <c r="I22" s="4"/>
      <c r="J22" s="4"/>
      <c r="K22" s="4"/>
      <c r="L22" s="11"/>
      <c r="M22" s="11"/>
    </row>
    <row r="23" spans="1:13">
      <c r="A23" s="44" t="str">
        <f>IF('DATA VALIDATION'!O25="y","Row empty btw years!",CONCATENATE(IF('DATA VALIDATION'!M25="y","Year missing;",""),IF('DATA VALIDATION'!N25="y","See Note!;",""),IF('DATA VALIDATION'!P25&gt;0,"Wrong entry","")))</f>
        <v/>
      </c>
      <c r="B23" s="4"/>
      <c r="C23" s="4"/>
      <c r="D23" s="4"/>
      <c r="E23" s="4"/>
      <c r="F23" s="4"/>
      <c r="G23" s="4"/>
      <c r="H23" s="4"/>
      <c r="I23" s="4"/>
      <c r="J23" s="4"/>
      <c r="K23" s="4"/>
      <c r="L23" s="11"/>
      <c r="M23" s="11"/>
    </row>
    <row r="24" spans="1:13">
      <c r="A24" s="44" t="str">
        <f>IF('DATA VALIDATION'!O26="y","Row empty btw years!",CONCATENATE(IF('DATA VALIDATION'!M26="y","Year missing;",""),IF('DATA VALIDATION'!N26="y","See Note!;",""),IF('DATA VALIDATION'!P26&gt;0,"Wrong entry","")))</f>
        <v/>
      </c>
      <c r="B24" s="4"/>
      <c r="C24" s="4"/>
      <c r="D24" s="4"/>
      <c r="E24" s="4"/>
      <c r="F24" s="4"/>
      <c r="G24" s="4"/>
      <c r="H24" s="4"/>
      <c r="I24" s="4"/>
      <c r="J24" s="4"/>
      <c r="K24" s="4"/>
      <c r="L24" s="11"/>
      <c r="M24" s="11"/>
    </row>
    <row r="25" spans="1:13">
      <c r="A25" s="44" t="str">
        <f>IF('DATA VALIDATION'!O27="y","Row empty btw years!",CONCATENATE(IF('DATA VALIDATION'!M27="y","Year missing;",""),IF('DATA VALIDATION'!N27="y","See Note!;",""),IF('DATA VALIDATION'!P27&gt;0,"Wrong entry","")))</f>
        <v/>
      </c>
      <c r="B25" s="4"/>
      <c r="C25" s="4"/>
      <c r="D25" s="4"/>
      <c r="E25" s="4"/>
      <c r="F25" s="4"/>
      <c r="G25" s="4"/>
      <c r="H25" s="4"/>
      <c r="I25" s="4"/>
      <c r="J25" s="4"/>
      <c r="K25" s="4"/>
      <c r="L25" s="11"/>
      <c r="M25" s="11"/>
    </row>
    <row r="26" spans="1:13">
      <c r="A26" s="44" t="str">
        <f>IF('DATA VALIDATION'!O28="y","Row empty btw years!",CONCATENATE(IF('DATA VALIDATION'!M28="y","Year missing;",""),IF('DATA VALIDATION'!N28="y","See Note!;",""),IF('DATA VALIDATION'!P28&gt;0,"Wrong entry","")))</f>
        <v/>
      </c>
      <c r="B26" s="4"/>
      <c r="C26" s="4"/>
      <c r="D26" s="4"/>
      <c r="E26" s="4"/>
      <c r="F26" s="4"/>
      <c r="G26" s="4"/>
      <c r="H26" s="4"/>
      <c r="I26" s="4"/>
      <c r="J26" s="4"/>
      <c r="K26" s="4"/>
      <c r="L26" s="11"/>
      <c r="M26" s="11"/>
    </row>
    <row r="27" spans="1:13">
      <c r="A27" s="44" t="str">
        <f>IF('DATA VALIDATION'!O29="y","Row empty btw years!",CONCATENATE(IF('DATA VALIDATION'!M29="y","Year missing;",""),IF('DATA VALIDATION'!N29="y","See Note!;",""),IF('DATA VALIDATION'!P29&gt;0,"Wrong entry","")))</f>
        <v/>
      </c>
      <c r="B27" s="4"/>
      <c r="C27" s="4"/>
      <c r="D27" s="4"/>
      <c r="E27" s="4"/>
      <c r="F27" s="4"/>
      <c r="G27" s="4"/>
      <c r="H27" s="4"/>
      <c r="I27" s="4"/>
      <c r="J27" s="4"/>
      <c r="K27" s="4"/>
      <c r="L27" s="11"/>
      <c r="M27" s="11"/>
    </row>
    <row r="28" spans="1:13">
      <c r="A28" s="44" t="str">
        <f>IF('DATA VALIDATION'!O30="y","Row empty btw years!",CONCATENATE(IF('DATA VALIDATION'!M30="y","Year missing;",""),IF('DATA VALIDATION'!N30="y","See Note!;",""),IF('DATA VALIDATION'!P30&gt;0,"Wrong entry","")))</f>
        <v/>
      </c>
      <c r="B28" s="4"/>
      <c r="C28" s="4"/>
      <c r="D28" s="4"/>
      <c r="E28" s="4"/>
      <c r="F28" s="4"/>
      <c r="G28" s="4"/>
      <c r="H28" s="4"/>
      <c r="I28" s="4"/>
      <c r="J28" s="4"/>
      <c r="K28" s="4"/>
      <c r="L28" s="11"/>
      <c r="M28" s="11"/>
    </row>
    <row r="29" spans="1:13">
      <c r="A29" s="44" t="str">
        <f>IF('DATA VALIDATION'!O31="y","Row empty btw years!",CONCATENATE(IF('DATA VALIDATION'!M31="y","Year missing;",""),IF('DATA VALIDATION'!N31="y","See Note!;",""),IF('DATA VALIDATION'!P31&gt;0,"Wrong entry","")))</f>
        <v/>
      </c>
      <c r="B29" s="4"/>
      <c r="C29" s="4"/>
      <c r="D29" s="4"/>
      <c r="E29" s="4"/>
      <c r="F29" s="4"/>
      <c r="G29" s="4"/>
      <c r="H29" s="4"/>
      <c r="I29" s="4"/>
      <c r="J29" s="4"/>
      <c r="K29" s="4"/>
      <c r="L29" s="11"/>
      <c r="M29" s="11"/>
    </row>
    <row r="30" spans="1:13">
      <c r="A30" s="44" t="str">
        <f>IF('DATA VALIDATION'!O32="y","Row empty btw years!",CONCATENATE(IF('DATA VALIDATION'!M32="y","Year missing;",""),IF('DATA VALIDATION'!N32="y","See Note!;",""),IF('DATA VALIDATION'!P32&gt;0,"Wrong entry","")))</f>
        <v/>
      </c>
      <c r="B30" s="4"/>
      <c r="C30" s="4"/>
      <c r="D30" s="4"/>
      <c r="E30" s="4"/>
      <c r="F30" s="4"/>
      <c r="G30" s="4"/>
      <c r="H30" s="4"/>
      <c r="I30" s="4"/>
      <c r="J30" s="4"/>
      <c r="K30" s="4"/>
      <c r="L30" s="11"/>
      <c r="M30" s="11"/>
    </row>
    <row r="31" spans="1:13">
      <c r="A31" s="44" t="str">
        <f>IF('DATA VALIDATION'!O33="y","Row empty btw years!",CONCATENATE(IF('DATA VALIDATION'!M33="y","Year missing;",""),IF('DATA VALIDATION'!N33="y","See Note!;",""),IF('DATA VALIDATION'!P33&gt;0,"Wrong entry","")))</f>
        <v/>
      </c>
      <c r="B31" s="4"/>
      <c r="C31" s="4"/>
      <c r="D31" s="4"/>
      <c r="E31" s="4"/>
      <c r="F31" s="4"/>
      <c r="G31" s="4"/>
      <c r="H31" s="4"/>
      <c r="I31" s="4"/>
      <c r="J31" s="4"/>
      <c r="K31" s="4"/>
      <c r="L31" s="11"/>
      <c r="M31" s="11"/>
    </row>
    <row r="32" spans="1:13">
      <c r="A32" s="44" t="str">
        <f>IF('DATA VALIDATION'!O34="y","Row empty btw years!",CONCATENATE(IF('DATA VALIDATION'!M34="y","Year missing;",""),IF('DATA VALIDATION'!N34="y","See Note!;",""),IF('DATA VALIDATION'!P34&gt;0,"Wrong entry","")))</f>
        <v/>
      </c>
      <c r="B32" s="4"/>
      <c r="C32" s="4"/>
      <c r="D32" s="4"/>
      <c r="E32" s="4"/>
      <c r="F32" s="4"/>
      <c r="G32" s="4"/>
      <c r="H32" s="4"/>
      <c r="I32" s="4"/>
      <c r="J32" s="4"/>
      <c r="K32" s="4"/>
      <c r="L32" s="11"/>
      <c r="M32" s="11"/>
    </row>
    <row r="33" spans="1:13">
      <c r="A33" s="44" t="str">
        <f>IF('DATA VALIDATION'!O35="y","Row empty btw years!",CONCATENATE(IF('DATA VALIDATION'!M35="y","Year missing;",""),IF('DATA VALIDATION'!N35="y","See Note!;",""),IF('DATA VALIDATION'!P35&gt;0,"Wrong entry","")))</f>
        <v/>
      </c>
      <c r="B33" s="4"/>
      <c r="C33" s="4"/>
      <c r="D33" s="4"/>
      <c r="E33" s="4"/>
      <c r="F33" s="4"/>
      <c r="G33" s="4"/>
      <c r="H33" s="4"/>
      <c r="I33" s="4"/>
      <c r="J33" s="4"/>
      <c r="K33" s="4"/>
      <c r="L33" s="11"/>
      <c r="M33" s="11"/>
    </row>
    <row r="34" spans="1:13">
      <c r="A34" s="44" t="str">
        <f>IF('DATA VALIDATION'!O36="y","Row empty btw years!",CONCATENATE(IF('DATA VALIDATION'!M36="y","Year missing;",""),IF('DATA VALIDATION'!N36="y","See Note!;",""),IF('DATA VALIDATION'!P36&gt;0,"Wrong entry","")))</f>
        <v/>
      </c>
      <c r="B34" s="4"/>
      <c r="C34" s="4"/>
      <c r="D34" s="4"/>
      <c r="E34" s="4"/>
      <c r="F34" s="4"/>
      <c r="G34" s="4"/>
      <c r="H34" s="4"/>
      <c r="I34" s="4"/>
      <c r="J34" s="4"/>
      <c r="K34" s="4"/>
      <c r="L34" s="11"/>
      <c r="M34" s="11"/>
    </row>
    <row r="35" spans="1:13">
      <c r="A35" s="44" t="str">
        <f>IF('DATA VALIDATION'!O37="y","Row empty btw years!",CONCATENATE(IF('DATA VALIDATION'!M37="y","Year missing;",""),IF('DATA VALIDATION'!N37="y","See Note!;",""),IF('DATA VALIDATION'!P37&gt;0,"Wrong entry","")))</f>
        <v/>
      </c>
      <c r="B35" s="4"/>
      <c r="C35" s="4"/>
      <c r="D35" s="4"/>
      <c r="E35" s="4"/>
      <c r="F35" s="4"/>
      <c r="G35" s="4"/>
      <c r="H35" s="4"/>
      <c r="I35" s="4"/>
      <c r="J35" s="4"/>
      <c r="K35" s="4"/>
      <c r="L35" s="11"/>
      <c r="M35" s="11"/>
    </row>
    <row r="36" spans="1:13">
      <c r="A36" s="44" t="str">
        <f>IF('DATA VALIDATION'!O38="y","Row empty btw years!",CONCATENATE(IF('DATA VALIDATION'!M38="y","Year missing;",""),IF('DATA VALIDATION'!N38="y","See Note!;",""),IF('DATA VALIDATION'!P38&gt;0,"Wrong entry","")))</f>
        <v/>
      </c>
      <c r="B36" s="4"/>
      <c r="C36" s="4"/>
      <c r="D36" s="4"/>
      <c r="E36" s="4"/>
      <c r="F36" s="4"/>
      <c r="G36" s="4"/>
      <c r="H36" s="4"/>
      <c r="I36" s="4"/>
      <c r="J36" s="4"/>
      <c r="K36" s="4"/>
      <c r="L36" s="11"/>
      <c r="M36" s="11"/>
    </row>
    <row r="37" spans="1:13">
      <c r="A37" s="44" t="str">
        <f>IF('DATA VALIDATION'!O39="y","Row empty btw years!",CONCATENATE(IF('DATA VALIDATION'!M39="y","Year missing;",""),IF('DATA VALIDATION'!N39="y","See Note!;",""),IF('DATA VALIDATION'!P39&gt;0,"Wrong entry","")))</f>
        <v/>
      </c>
      <c r="B37" s="4"/>
      <c r="C37" s="4"/>
      <c r="D37" s="4"/>
      <c r="E37" s="4"/>
      <c r="F37" s="4"/>
      <c r="G37" s="4"/>
      <c r="H37" s="4"/>
      <c r="I37" s="4"/>
      <c r="J37" s="4"/>
      <c r="K37" s="4"/>
      <c r="L37" s="11"/>
      <c r="M37" s="11"/>
    </row>
    <row r="38" spans="1:13">
      <c r="A38" s="44" t="str">
        <f>IF('DATA VALIDATION'!O40="y","Row empty btw years!",CONCATENATE(IF('DATA VALIDATION'!M40="y","Year missing;",""),IF('DATA VALIDATION'!N40="y","See Note!;",""),IF('DATA VALIDATION'!P40&gt;0,"Wrong entry","")))</f>
        <v/>
      </c>
      <c r="B38" s="4"/>
      <c r="C38" s="4"/>
      <c r="D38" s="4"/>
      <c r="E38" s="4"/>
      <c r="F38" s="4"/>
      <c r="G38" s="4"/>
      <c r="H38" s="4"/>
      <c r="I38" s="4"/>
      <c r="J38" s="4"/>
      <c r="K38" s="4"/>
      <c r="L38" s="11"/>
      <c r="M38" s="11"/>
    </row>
    <row r="39" spans="1:13">
      <c r="A39" s="44" t="str">
        <f>IF('DATA VALIDATION'!O41="y","Row empty btw years!",CONCATENATE(IF('DATA VALIDATION'!M41="y","Year missing;",""),IF('DATA VALIDATION'!N41="y","See Note!;",""),IF('DATA VALIDATION'!P41&gt;0,"Wrong entry","")))</f>
        <v/>
      </c>
      <c r="B39" s="4"/>
      <c r="C39" s="4"/>
      <c r="D39" s="4"/>
      <c r="E39" s="4"/>
      <c r="F39" s="4"/>
      <c r="G39" s="4"/>
      <c r="H39" s="4"/>
      <c r="I39" s="4"/>
      <c r="J39" s="4"/>
      <c r="K39" s="4"/>
      <c r="L39" s="11"/>
      <c r="M39" s="11"/>
    </row>
    <row r="40" spans="1:13">
      <c r="A40" s="44" t="str">
        <f>IF('DATA VALIDATION'!O42="y","Row empty btw years!",CONCATENATE(IF('DATA VALIDATION'!M42="y","Year missing;",""),IF('DATA VALIDATION'!N42="y","See Note!;",""),IF('DATA VALIDATION'!P42&gt;0,"Wrong entry","")))</f>
        <v/>
      </c>
      <c r="B40" s="4"/>
      <c r="C40" s="4"/>
      <c r="D40" s="4"/>
      <c r="E40" s="4"/>
      <c r="F40" s="4"/>
      <c r="G40" s="4"/>
      <c r="H40" s="4"/>
      <c r="I40" s="4"/>
      <c r="J40" s="4"/>
      <c r="K40" s="4"/>
      <c r="L40" s="11"/>
      <c r="M40" s="11"/>
    </row>
    <row r="41" spans="1:13">
      <c r="A41" s="44" t="str">
        <f>IF('DATA VALIDATION'!O43="y","Row empty btw years!",CONCATENATE(IF('DATA VALIDATION'!M43="y","Year missing;",""),IF('DATA VALIDATION'!N43="y","See Note!;",""),IF('DATA VALIDATION'!P43&gt;0,"Wrong entry","")))</f>
        <v/>
      </c>
      <c r="B41" s="4"/>
      <c r="C41" s="4"/>
      <c r="D41" s="4"/>
      <c r="E41" s="4"/>
      <c r="F41" s="4"/>
      <c r="G41" s="4"/>
      <c r="H41" s="4"/>
      <c r="I41" s="4"/>
      <c r="J41" s="4"/>
      <c r="K41" s="4"/>
      <c r="L41" s="11"/>
      <c r="M41" s="11"/>
    </row>
    <row r="42" spans="1:13">
      <c r="A42" s="44" t="str">
        <f>IF('DATA VALIDATION'!O44="y","Row empty btw years!",CONCATENATE(IF('DATA VALIDATION'!M44="y","Year missing;",""),IF('DATA VALIDATION'!N44="y","See Note!;",""),IF('DATA VALIDATION'!P44&gt;0,"Wrong entry","")))</f>
        <v/>
      </c>
      <c r="B42" s="4"/>
      <c r="C42" s="4"/>
      <c r="D42" s="4"/>
      <c r="E42" s="4"/>
      <c r="F42" s="4"/>
      <c r="G42" s="4"/>
      <c r="H42" s="4"/>
      <c r="I42" s="4"/>
      <c r="J42" s="4"/>
      <c r="K42" s="4"/>
      <c r="L42" s="11"/>
      <c r="M42" s="11"/>
    </row>
    <row r="43" spans="1:13">
      <c r="A43" s="44" t="str">
        <f>IF('DATA VALIDATION'!O45="y","Row empty btw years!",CONCATENATE(IF('DATA VALIDATION'!M45="y","Year missing;",""),IF('DATA VALIDATION'!N45="y","See Note!;",""),IF('DATA VALIDATION'!P45&gt;0,"Wrong entry","")))</f>
        <v/>
      </c>
      <c r="B43" s="4"/>
      <c r="C43" s="4"/>
      <c r="D43" s="4"/>
      <c r="E43" s="4"/>
      <c r="F43" s="4"/>
      <c r="G43" s="4"/>
      <c r="H43" s="4"/>
      <c r="I43" s="4"/>
      <c r="J43" s="4"/>
      <c r="K43" s="4"/>
      <c r="L43" s="11"/>
      <c r="M43" s="11"/>
    </row>
    <row r="44" spans="1:13">
      <c r="A44" s="44" t="str">
        <f>IF('DATA VALIDATION'!O46="y","Row empty btw years!",CONCATENATE(IF('DATA VALIDATION'!M46="y","Year missing;",""),IF('DATA VALIDATION'!N46="y","See Note!;",""),IF('DATA VALIDATION'!P46&gt;0,"Wrong entry","")))</f>
        <v/>
      </c>
      <c r="B44" s="4"/>
      <c r="C44" s="4"/>
      <c r="D44" s="4"/>
      <c r="E44" s="4"/>
      <c r="F44" s="4"/>
      <c r="G44" s="4"/>
      <c r="H44" s="4"/>
      <c r="I44" s="4"/>
      <c r="J44" s="4"/>
      <c r="K44" s="4"/>
      <c r="L44" s="11"/>
      <c r="M44" s="11"/>
    </row>
    <row r="45" spans="1:13">
      <c r="A45" s="44" t="str">
        <f>IF('DATA VALIDATION'!O47="y","Row empty btw years!",CONCATENATE(IF('DATA VALIDATION'!M47="y","Year missing;",""),IF('DATA VALIDATION'!N47="y","See Note!;",""),IF('DATA VALIDATION'!P47&gt;0,"Wrong entry","")))</f>
        <v/>
      </c>
      <c r="B45" s="4"/>
      <c r="C45" s="4"/>
      <c r="D45" s="4"/>
      <c r="E45" s="4"/>
      <c r="F45" s="4"/>
      <c r="G45" s="4"/>
      <c r="H45" s="4"/>
      <c r="I45" s="4"/>
      <c r="J45" s="4"/>
      <c r="K45" s="4"/>
      <c r="L45" s="11"/>
      <c r="M45" s="11"/>
    </row>
    <row r="46" spans="1:13">
      <c r="A46" s="44" t="str">
        <f>IF('DATA VALIDATION'!O48="y","Row empty btw years!",CONCATENATE(IF('DATA VALIDATION'!M48="y","Year missing;",""),IF('DATA VALIDATION'!N48="y","See Note!;",""),IF('DATA VALIDATION'!P48&gt;0,"Wrong entry","")))</f>
        <v/>
      </c>
      <c r="B46" s="4"/>
      <c r="C46" s="4"/>
      <c r="D46" s="4"/>
      <c r="E46" s="4"/>
      <c r="F46" s="4"/>
      <c r="G46" s="4"/>
      <c r="H46" s="4"/>
      <c r="I46" s="4"/>
      <c r="J46" s="4"/>
      <c r="K46" s="4"/>
      <c r="L46" s="11"/>
      <c r="M46" s="11"/>
    </row>
    <row r="47" spans="1:13">
      <c r="A47" s="44" t="str">
        <f>IF('DATA VALIDATION'!O49="y","Row empty btw years!",CONCATENATE(IF('DATA VALIDATION'!M49="y","Year missing;",""),IF('DATA VALIDATION'!N49="y","See Note!;",""),IF('DATA VALIDATION'!P49&gt;0,"Wrong entry","")))</f>
        <v/>
      </c>
      <c r="B47" s="4"/>
      <c r="C47" s="4"/>
      <c r="D47" s="4"/>
      <c r="E47" s="4"/>
      <c r="F47" s="4"/>
      <c r="G47" s="4"/>
      <c r="H47" s="4"/>
      <c r="I47" s="4"/>
      <c r="J47" s="4"/>
      <c r="K47" s="4"/>
      <c r="L47" s="11"/>
      <c r="M47" s="11"/>
    </row>
    <row r="48" spans="1:13">
      <c r="A48" s="44" t="str">
        <f>IF('DATA VALIDATION'!O50="y","Row empty btw years!",CONCATENATE(IF('DATA VALIDATION'!M50="y","Year missing;",""),IF('DATA VALIDATION'!N50="y","See Note!;",""),IF('DATA VALIDATION'!P50&gt;0,"Wrong entry","")))</f>
        <v/>
      </c>
      <c r="B48" s="4"/>
      <c r="C48" s="4"/>
      <c r="D48" s="4"/>
      <c r="E48" s="4"/>
      <c r="F48" s="4"/>
      <c r="G48" s="4"/>
      <c r="H48" s="4"/>
      <c r="I48" s="4"/>
      <c r="J48" s="4"/>
      <c r="K48" s="4"/>
      <c r="L48" s="11"/>
      <c r="M48" s="11"/>
    </row>
    <row r="49" spans="1:13">
      <c r="A49" s="44" t="str">
        <f>IF('DATA VALIDATION'!O51="y","Row empty btw years!",CONCATENATE(IF('DATA VALIDATION'!M51="y","Year missing;",""),IF('DATA VALIDATION'!N51="y","See Note!;",""),IF('DATA VALIDATION'!P51&gt;0,"Wrong entry","")))</f>
        <v/>
      </c>
      <c r="B49" s="4"/>
      <c r="C49" s="4"/>
      <c r="D49" s="4"/>
      <c r="E49" s="4"/>
      <c r="F49" s="4"/>
      <c r="G49" s="4"/>
      <c r="H49" s="4"/>
      <c r="I49" s="4"/>
      <c r="J49" s="4"/>
      <c r="K49" s="4"/>
      <c r="L49" s="11"/>
      <c r="M49" s="11"/>
    </row>
    <row r="50" spans="1:13">
      <c r="A50" s="44" t="str">
        <f>IF('DATA VALIDATION'!O52="y","Row empty btw years!",CONCATENATE(IF('DATA VALIDATION'!M52="y","Year missing;",""),IF('DATA VALIDATION'!N52="y","See Note!;",""),IF('DATA VALIDATION'!P52&gt;0,"Wrong entry","")))</f>
        <v/>
      </c>
      <c r="B50" s="4"/>
      <c r="C50" s="4"/>
      <c r="D50" s="4"/>
      <c r="E50" s="4"/>
      <c r="F50" s="4"/>
      <c r="G50" s="4"/>
      <c r="H50" s="4"/>
      <c r="I50" s="4"/>
      <c r="J50" s="4"/>
      <c r="K50" s="4"/>
      <c r="L50" s="11"/>
      <c r="M50" s="11"/>
    </row>
    <row r="51" spans="1:13">
      <c r="A51" s="44" t="str">
        <f>IF('DATA VALIDATION'!O53="y","Row empty btw years!",CONCATENATE(IF('DATA VALIDATION'!M53="y","Year missing;",""),IF('DATA VALIDATION'!N53="y","See Note!;",""),IF('DATA VALIDATION'!P53&gt;0,"Wrong entry","")))</f>
        <v/>
      </c>
      <c r="B51" s="4"/>
      <c r="C51" s="4"/>
      <c r="D51" s="4"/>
      <c r="E51" s="4"/>
      <c r="F51" s="4"/>
      <c r="G51" s="4"/>
      <c r="H51" s="4"/>
      <c r="I51" s="4"/>
      <c r="J51" s="4"/>
      <c r="K51" s="4"/>
      <c r="L51" s="11"/>
      <c r="M51" s="11"/>
    </row>
    <row r="52" spans="1:13">
      <c r="A52" s="44" t="str">
        <f>IF('DATA VALIDATION'!O54="y","Row empty btw years!",CONCATENATE(IF('DATA VALIDATION'!M54="y","Year missing;",""),IF('DATA VALIDATION'!N54="y","See Note!;",""),IF('DATA VALIDATION'!P54&gt;0,"Wrong entry","")))</f>
        <v/>
      </c>
      <c r="B52" s="4"/>
      <c r="C52" s="4"/>
      <c r="D52" s="4"/>
      <c r="E52" s="4"/>
      <c r="F52" s="4"/>
      <c r="G52" s="4"/>
      <c r="H52" s="4"/>
      <c r="I52" s="4"/>
      <c r="J52" s="4"/>
      <c r="K52" s="4"/>
      <c r="L52" s="11"/>
      <c r="M52" s="11"/>
    </row>
    <row r="53" spans="1:13">
      <c r="A53" s="44" t="str">
        <f>IF('DATA VALIDATION'!O55="y","Row empty btw years!",CONCATENATE(IF('DATA VALIDATION'!M55="y","Year missing;",""),IF('DATA VALIDATION'!N55="y","See Note!;",""),IF('DATA VALIDATION'!P55&gt;0,"Wrong entry","")))</f>
        <v/>
      </c>
      <c r="B53" s="4"/>
      <c r="C53" s="4"/>
      <c r="D53" s="4"/>
      <c r="E53" s="4"/>
      <c r="F53" s="4"/>
      <c r="G53" s="4"/>
      <c r="H53" s="4"/>
      <c r="I53" s="4"/>
      <c r="J53" s="4"/>
      <c r="K53" s="4"/>
      <c r="L53" s="11"/>
      <c r="M53" s="11"/>
    </row>
    <row r="54" spans="1:13">
      <c r="A54" s="44" t="str">
        <f>IF('DATA VALIDATION'!O56="y","Row empty btw years!",CONCATENATE(IF('DATA VALIDATION'!M56="y","Year missing;",""),IF('DATA VALIDATION'!N56="y","See Note!;",""),IF('DATA VALIDATION'!P56&gt;0,"Wrong entry","")))</f>
        <v/>
      </c>
      <c r="B54" s="4"/>
      <c r="C54" s="4"/>
      <c r="D54" s="4"/>
      <c r="E54" s="4"/>
      <c r="F54" s="4"/>
      <c r="G54" s="4"/>
      <c r="H54" s="4"/>
      <c r="I54" s="4"/>
      <c r="J54" s="4"/>
      <c r="K54" s="4"/>
      <c r="L54" s="11"/>
      <c r="M54" s="11"/>
    </row>
    <row r="55" spans="1:13">
      <c r="A55" s="44" t="str">
        <f>IF('DATA VALIDATION'!O57="y","Row empty btw years!",CONCATENATE(IF('DATA VALIDATION'!M57="y","Year missing;",""),IF('DATA VALIDATION'!N57="y","See Note!;",""),IF('DATA VALIDATION'!P57&gt;0,"Wrong entry","")))</f>
        <v/>
      </c>
      <c r="B55" s="4"/>
      <c r="C55" s="4"/>
      <c r="D55" s="4"/>
      <c r="E55" s="4"/>
      <c r="F55" s="4"/>
      <c r="G55" s="4"/>
      <c r="H55" s="4"/>
      <c r="I55" s="4"/>
      <c r="J55" s="4"/>
      <c r="K55" s="4"/>
      <c r="L55" s="11"/>
      <c r="M55" s="11"/>
    </row>
    <row r="56" spans="1:13">
      <c r="A56" s="44" t="str">
        <f>IF('DATA VALIDATION'!O58="y","Row empty btw years!",CONCATENATE(IF('DATA VALIDATION'!M58="y","Year missing;",""),IF('DATA VALIDATION'!N58="y","See Note!;",""),IF('DATA VALIDATION'!P58&gt;0,"Wrong entry","")))</f>
        <v/>
      </c>
      <c r="B56" s="4"/>
      <c r="C56" s="4"/>
      <c r="D56" s="4"/>
      <c r="E56" s="4"/>
      <c r="F56" s="4"/>
      <c r="G56" s="4"/>
      <c r="H56" s="4"/>
      <c r="I56" s="4"/>
      <c r="J56" s="4"/>
      <c r="K56" s="4"/>
      <c r="L56" s="11"/>
      <c r="M56" s="11"/>
    </row>
    <row r="57" spans="1:13">
      <c r="A57" s="44" t="str">
        <f>IF('DATA VALIDATION'!O59="y","Row empty btw years!",CONCATENATE(IF('DATA VALIDATION'!M59="y","Year missing;",""),IF('DATA VALIDATION'!N59="y","See Note!;",""),IF('DATA VALIDATION'!P59&gt;0,"Wrong entry","")))</f>
        <v/>
      </c>
      <c r="B57" s="4"/>
      <c r="C57" s="4"/>
      <c r="D57" s="4"/>
      <c r="E57" s="4"/>
      <c r="F57" s="4"/>
      <c r="G57" s="4"/>
      <c r="H57" s="4"/>
      <c r="I57" s="4"/>
      <c r="J57" s="4"/>
      <c r="K57" s="4"/>
      <c r="L57" s="11"/>
      <c r="M57" s="11"/>
    </row>
    <row r="58" spans="1:13">
      <c r="A58" s="44" t="str">
        <f>IF('DATA VALIDATION'!O60="y","Row empty btw years!",CONCATENATE(IF('DATA VALIDATION'!M60="y","Year missing;",""),IF('DATA VALIDATION'!N60="y","See Note!;",""),IF('DATA VALIDATION'!P60&gt;0,"Wrong entry","")))</f>
        <v/>
      </c>
      <c r="B58" s="4"/>
      <c r="C58" s="4"/>
      <c r="D58" s="4"/>
      <c r="E58" s="4"/>
      <c r="F58" s="4"/>
      <c r="G58" s="4"/>
      <c r="H58" s="4"/>
      <c r="I58" s="4"/>
      <c r="J58" s="4"/>
      <c r="K58" s="4"/>
      <c r="L58" s="11"/>
      <c r="M58" s="11"/>
    </row>
    <row r="59" spans="1:13">
      <c r="A59" s="44" t="str">
        <f>IF('DATA VALIDATION'!O61="y","Row empty btw years!",CONCATENATE(IF('DATA VALIDATION'!M61="y","Year missing;",""),IF('DATA VALIDATION'!N61="y","See Note!;",""),IF('DATA VALIDATION'!P61&gt;0,"Wrong entry","")))</f>
        <v/>
      </c>
      <c r="B59" s="4"/>
      <c r="C59" s="4"/>
      <c r="D59" s="4"/>
      <c r="E59" s="4"/>
      <c r="F59" s="4"/>
      <c r="G59" s="4"/>
      <c r="H59" s="4"/>
      <c r="I59" s="4"/>
      <c r="J59" s="4"/>
      <c r="K59" s="4"/>
      <c r="L59" s="11"/>
      <c r="M59" s="11"/>
    </row>
    <row r="60" spans="1:13">
      <c r="A60" s="44" t="str">
        <f>IF('DATA VALIDATION'!O62="y","Row empty btw years!",CONCATENATE(IF('DATA VALIDATION'!M62="y","Year missing;",""),IF('DATA VALIDATION'!N62="y","See Note!;",""),IF('DATA VALIDATION'!P62&gt;0,"Wrong entry","")))</f>
        <v/>
      </c>
      <c r="B60" s="4"/>
      <c r="C60" s="4"/>
      <c r="D60" s="4"/>
      <c r="E60" s="4"/>
      <c r="F60" s="4"/>
      <c r="G60" s="4"/>
      <c r="H60" s="4"/>
      <c r="I60" s="4"/>
      <c r="J60" s="4"/>
      <c r="K60" s="4"/>
      <c r="L60" s="11"/>
      <c r="M60" s="11"/>
    </row>
    <row r="61" spans="1:13">
      <c r="A61" s="44" t="str">
        <f>IF('DATA VALIDATION'!O63="y","Row empty btw years!",CONCATENATE(IF('DATA VALIDATION'!M63="y","Year missing;",""),IF('DATA VALIDATION'!N63="y","See Note!;",""),IF('DATA VALIDATION'!P63&gt;0,"Wrong entry","")))</f>
        <v/>
      </c>
      <c r="B61" s="4"/>
      <c r="C61" s="4"/>
      <c r="D61" s="4"/>
      <c r="E61" s="4"/>
      <c r="F61" s="4"/>
      <c r="G61" s="4"/>
      <c r="H61" s="4"/>
      <c r="I61" s="4"/>
      <c r="J61" s="4"/>
      <c r="K61" s="4"/>
      <c r="L61" s="11"/>
      <c r="M61" s="11"/>
    </row>
    <row r="62" spans="1:13">
      <c r="A62" s="44" t="str">
        <f>IF('DATA VALIDATION'!O64="y","Row empty btw years!",CONCATENATE(IF('DATA VALIDATION'!M64="y","Year missing;",""),IF('DATA VALIDATION'!N64="y","See Note!;",""),IF('DATA VALIDATION'!P64&gt;0,"Wrong entry","")))</f>
        <v/>
      </c>
      <c r="B62" s="4"/>
      <c r="C62" s="4"/>
      <c r="D62" s="4"/>
      <c r="E62" s="4"/>
      <c r="F62" s="4"/>
      <c r="G62" s="4"/>
      <c r="H62" s="4"/>
      <c r="I62" s="4"/>
      <c r="J62" s="4"/>
      <c r="K62" s="4"/>
      <c r="L62" s="11"/>
      <c r="M62" s="11"/>
    </row>
    <row r="63" spans="1:13">
      <c r="A63" s="44" t="str">
        <f>IF('DATA VALIDATION'!O65="y","Row empty btw years!",CONCATENATE(IF('DATA VALIDATION'!M65="y","Year missing;",""),IF('DATA VALIDATION'!N65="y","See Note!;",""),IF('DATA VALIDATION'!P65&gt;0,"Wrong entry","")))</f>
        <v/>
      </c>
      <c r="B63" s="4"/>
      <c r="C63" s="4"/>
      <c r="D63" s="4"/>
      <c r="E63" s="4"/>
      <c r="F63" s="4"/>
      <c r="G63" s="4"/>
      <c r="H63" s="4"/>
      <c r="I63" s="4"/>
      <c r="J63" s="4"/>
      <c r="K63" s="4"/>
      <c r="L63" s="11"/>
      <c r="M63" s="11"/>
    </row>
    <row r="64" spans="1:13">
      <c r="A64" s="44" t="str">
        <f>IF('DATA VALIDATION'!O66="y","Row empty btw years!",CONCATENATE(IF('DATA VALIDATION'!M66="y","Year missing;",""),IF('DATA VALIDATION'!N66="y","See Note!;",""),IF('DATA VALIDATION'!P66&gt;0,"Wrong entry","")))</f>
        <v/>
      </c>
      <c r="B64" s="4"/>
      <c r="C64" s="4"/>
      <c r="D64" s="4"/>
      <c r="E64" s="4"/>
      <c r="F64" s="4"/>
      <c r="G64" s="4"/>
      <c r="H64" s="4"/>
      <c r="I64" s="4"/>
      <c r="J64" s="4"/>
      <c r="K64" s="4"/>
      <c r="L64" s="11"/>
      <c r="M64" s="11"/>
    </row>
    <row r="65" spans="1:13">
      <c r="A65" s="44" t="str">
        <f>IF('DATA VALIDATION'!O67="y","Row empty btw years!",CONCATENATE(IF('DATA VALIDATION'!M67="y","Year missing;",""),IF('DATA VALIDATION'!N67="y","See Note!;",""),IF('DATA VALIDATION'!P67&gt;0,"Wrong entry","")))</f>
        <v/>
      </c>
      <c r="B65" s="4"/>
      <c r="C65" s="4"/>
      <c r="D65" s="4"/>
      <c r="E65" s="4"/>
      <c r="F65" s="4"/>
      <c r="G65" s="4"/>
      <c r="H65" s="4"/>
      <c r="I65" s="4"/>
      <c r="J65" s="4"/>
      <c r="K65" s="4"/>
      <c r="L65" s="11"/>
      <c r="M65" s="11"/>
    </row>
    <row r="66" spans="1:13">
      <c r="A66" s="44" t="str">
        <f>IF('DATA VALIDATION'!O68="y","Row empty btw years!",CONCATENATE(IF('DATA VALIDATION'!M68="y","Year missing;",""),IF('DATA VALIDATION'!N68="y","See Note!;",""),IF('DATA VALIDATION'!P68&gt;0,"Wrong entry","")))</f>
        <v/>
      </c>
      <c r="B66" s="4"/>
      <c r="C66" s="4"/>
      <c r="D66" s="4"/>
      <c r="E66" s="4"/>
      <c r="F66" s="4"/>
      <c r="G66" s="4"/>
      <c r="H66" s="4"/>
      <c r="I66" s="4"/>
      <c r="J66" s="4"/>
      <c r="K66" s="4"/>
      <c r="L66" s="11"/>
      <c r="M66" s="11"/>
    </row>
    <row r="67" spans="1:13">
      <c r="A67" s="44" t="str">
        <f>IF('DATA VALIDATION'!O69="y","Row empty btw years!",CONCATENATE(IF('DATA VALIDATION'!M69="y","Year missing;",""),IF('DATA VALIDATION'!N69="y","See Note!;",""),IF('DATA VALIDATION'!P69&gt;0,"Wrong entry","")))</f>
        <v/>
      </c>
      <c r="B67" s="4"/>
      <c r="C67" s="4"/>
      <c r="D67" s="4"/>
      <c r="E67" s="4"/>
      <c r="F67" s="4"/>
      <c r="G67" s="4"/>
      <c r="H67" s="4"/>
      <c r="I67" s="4"/>
      <c r="J67" s="4"/>
      <c r="K67" s="4"/>
      <c r="L67" s="11"/>
      <c r="M67" s="11"/>
    </row>
    <row r="68" spans="1:13">
      <c r="A68" s="44" t="str">
        <f>IF('DATA VALIDATION'!O70="y","Row empty btw years!",CONCATENATE(IF('DATA VALIDATION'!M70="y","Year missing;",""),IF('DATA VALIDATION'!N70="y","See Note!;",""),IF('DATA VALIDATION'!P70&gt;0,"Wrong entry","")))</f>
        <v/>
      </c>
      <c r="B68" s="4"/>
      <c r="C68" s="4"/>
      <c r="D68" s="4"/>
      <c r="E68" s="4"/>
      <c r="F68" s="4"/>
      <c r="G68" s="4"/>
      <c r="H68" s="4"/>
      <c r="I68" s="4"/>
      <c r="J68" s="4"/>
      <c r="K68" s="4"/>
      <c r="L68" s="11"/>
      <c r="M68" s="11"/>
    </row>
    <row r="69" spans="1:13">
      <c r="A69" s="44" t="str">
        <f>IF('DATA VALIDATION'!O71="y","Row empty btw years!",CONCATENATE(IF('DATA VALIDATION'!M71="y","Year missing;",""),IF('DATA VALIDATION'!N71="y","See Note!;",""),IF('DATA VALIDATION'!P71&gt;0,"Wrong entry","")))</f>
        <v/>
      </c>
      <c r="B69" s="4"/>
      <c r="C69" s="4"/>
      <c r="D69" s="4"/>
      <c r="E69" s="4"/>
      <c r="F69" s="4"/>
      <c r="G69" s="4"/>
      <c r="H69" s="4"/>
      <c r="I69" s="4"/>
      <c r="J69" s="4"/>
      <c r="K69" s="4"/>
      <c r="L69" s="11"/>
      <c r="M69" s="11"/>
    </row>
    <row r="70" spans="1:13">
      <c r="A70" s="44" t="str">
        <f>IF('DATA VALIDATION'!O72="y","Row empty btw years!",CONCATENATE(IF('DATA VALIDATION'!M72="y","Year missing;",""),IF('DATA VALIDATION'!N72="y","See Note!;",""),IF('DATA VALIDATION'!P72&gt;0,"Wrong entry","")))</f>
        <v/>
      </c>
      <c r="B70" s="4"/>
      <c r="C70" s="4"/>
      <c r="D70" s="4"/>
      <c r="E70" s="4"/>
      <c r="F70" s="4"/>
      <c r="G70" s="4"/>
      <c r="H70" s="4"/>
      <c r="I70" s="4"/>
      <c r="J70" s="4"/>
      <c r="K70" s="4"/>
      <c r="L70" s="11"/>
      <c r="M70" s="11"/>
    </row>
    <row r="71" spans="1:13">
      <c r="A71" s="44" t="str">
        <f>IF('DATA VALIDATION'!O73="y","Row empty btw years!",CONCATENATE(IF('DATA VALIDATION'!M73="y","Year missing;",""),IF('DATA VALIDATION'!N73="y","See Note!;",""),IF('DATA VALIDATION'!P73&gt;0,"Wrong entry","")))</f>
        <v/>
      </c>
      <c r="B71" s="4"/>
      <c r="C71" s="4"/>
      <c r="D71" s="4"/>
      <c r="E71" s="4"/>
      <c r="F71" s="4"/>
      <c r="G71" s="4"/>
      <c r="H71" s="4"/>
      <c r="I71" s="4"/>
      <c r="J71" s="4"/>
      <c r="K71" s="4"/>
      <c r="L71" s="11"/>
      <c r="M71" s="11"/>
    </row>
    <row r="72" spans="1:13">
      <c r="A72" s="44" t="str">
        <f>IF('DATA VALIDATION'!O74="y","Row empty btw years!",CONCATENATE(IF('DATA VALIDATION'!M74="y","Year missing;",""),IF('DATA VALIDATION'!N74="y","See Note!;",""),IF('DATA VALIDATION'!P74&gt;0,"Wrong entry","")))</f>
        <v/>
      </c>
      <c r="B72" s="4"/>
      <c r="C72" s="4"/>
      <c r="D72" s="4"/>
      <c r="E72" s="4"/>
      <c r="F72" s="4"/>
      <c r="G72" s="4"/>
      <c r="H72" s="4"/>
      <c r="I72" s="4"/>
      <c r="J72" s="4"/>
      <c r="K72" s="4"/>
      <c r="L72" s="11"/>
      <c r="M72" s="11"/>
    </row>
    <row r="73" spans="1:13">
      <c r="A73" s="44" t="str">
        <f>IF('DATA VALIDATION'!O75="y","Row empty btw years!",CONCATENATE(IF('DATA VALIDATION'!M75="y","Year missing;",""),IF('DATA VALIDATION'!N75="y","See Note!;",""),IF('DATA VALIDATION'!P75&gt;0,"Wrong entry","")))</f>
        <v/>
      </c>
      <c r="B73" s="4"/>
      <c r="C73" s="4"/>
      <c r="D73" s="4"/>
      <c r="E73" s="4"/>
      <c r="F73" s="4"/>
      <c r="G73" s="4"/>
      <c r="H73" s="4"/>
      <c r="I73" s="4"/>
      <c r="J73" s="4"/>
      <c r="K73" s="4"/>
      <c r="L73" s="11"/>
      <c r="M73" s="11"/>
    </row>
    <row r="74" spans="1:13">
      <c r="A74" s="44" t="str">
        <f>IF('DATA VALIDATION'!O76="y","Row empty btw years!",CONCATENATE(IF('DATA VALIDATION'!M76="y","Year missing;",""),IF('DATA VALIDATION'!N76="y","See Note!;",""),IF('DATA VALIDATION'!P76&gt;0,"Wrong entry","")))</f>
        <v/>
      </c>
      <c r="B74" s="4"/>
      <c r="C74" s="4"/>
      <c r="D74" s="4"/>
      <c r="E74" s="4"/>
      <c r="F74" s="4"/>
      <c r="G74" s="4"/>
      <c r="H74" s="4"/>
      <c r="I74" s="4"/>
      <c r="J74" s="4"/>
      <c r="K74" s="4"/>
      <c r="L74" s="11"/>
      <c r="M74" s="11"/>
    </row>
    <row r="75" spans="1:13">
      <c r="A75" s="44" t="str">
        <f>IF('DATA VALIDATION'!O77="y","Row empty btw years!",CONCATENATE(IF('DATA VALIDATION'!M77="y","Year missing;",""),IF('DATA VALIDATION'!N77="y","See Note!;",""),IF('DATA VALIDATION'!P77&gt;0,"Wrong entry","")))</f>
        <v/>
      </c>
      <c r="B75" s="4"/>
      <c r="C75" s="4"/>
      <c r="D75" s="4"/>
      <c r="E75" s="4"/>
      <c r="F75" s="4"/>
      <c r="G75" s="4"/>
      <c r="H75" s="4"/>
      <c r="I75" s="4"/>
      <c r="J75" s="4"/>
      <c r="K75" s="4"/>
      <c r="L75" s="11"/>
      <c r="M75" s="11"/>
    </row>
    <row r="76" spans="1:13">
      <c r="A76" s="44" t="str">
        <f>IF('DATA VALIDATION'!O78="y","Row empty btw years!",CONCATENATE(IF('DATA VALIDATION'!M78="y","Year missing;",""),IF('DATA VALIDATION'!N78="y","See Note!;",""),IF('DATA VALIDATION'!P78&gt;0,"Wrong entry","")))</f>
        <v/>
      </c>
      <c r="B76" s="4"/>
      <c r="C76" s="4"/>
      <c r="D76" s="4"/>
      <c r="E76" s="4"/>
      <c r="F76" s="4"/>
      <c r="G76" s="4"/>
      <c r="H76" s="4"/>
      <c r="I76" s="4"/>
      <c r="J76" s="4"/>
      <c r="K76" s="4"/>
      <c r="L76" s="11"/>
      <c r="M76" s="11"/>
    </row>
    <row r="77" spans="1:13">
      <c r="A77" s="44" t="str">
        <f>IF('DATA VALIDATION'!O79="y","Row empty btw years!",CONCATENATE(IF('DATA VALIDATION'!M79="y","Year missing;",""),IF('DATA VALIDATION'!N79="y","See Note!;",""),IF('DATA VALIDATION'!P79&gt;0,"Wrong entry","")))</f>
        <v/>
      </c>
      <c r="B77" s="4"/>
      <c r="C77" s="4"/>
      <c r="D77" s="4"/>
      <c r="E77" s="4"/>
      <c r="F77" s="4"/>
      <c r="G77" s="4"/>
      <c r="H77" s="4"/>
      <c r="I77" s="4"/>
      <c r="J77" s="4"/>
      <c r="K77" s="4"/>
      <c r="L77" s="11"/>
      <c r="M77" s="11"/>
    </row>
    <row r="78" spans="1:13">
      <c r="A78" s="44" t="str">
        <f>IF('DATA VALIDATION'!O80="y","Row empty btw years!",CONCATENATE(IF('DATA VALIDATION'!M80="y","Year missing;",""),IF('DATA VALIDATION'!N80="y","See Note!;",""),IF('DATA VALIDATION'!P80&gt;0,"Wrong entry","")))</f>
        <v/>
      </c>
      <c r="B78" s="4"/>
      <c r="C78" s="4"/>
      <c r="D78" s="4"/>
      <c r="E78" s="4"/>
      <c r="F78" s="4"/>
      <c r="G78" s="4"/>
      <c r="H78" s="4"/>
      <c r="I78" s="4"/>
      <c r="J78" s="4"/>
      <c r="K78" s="4"/>
      <c r="L78" s="11"/>
      <c r="M78" s="11"/>
    </row>
    <row r="79" spans="1:13">
      <c r="A79" s="44" t="str">
        <f>IF('DATA VALIDATION'!O81="y","Row empty btw years!",CONCATENATE(IF('DATA VALIDATION'!M81="y","Year missing;",""),IF('DATA VALIDATION'!N81="y","See Note!;",""),IF('DATA VALIDATION'!P81&gt;0,"Wrong entry","")))</f>
        <v/>
      </c>
      <c r="B79" s="4"/>
      <c r="C79" s="4"/>
      <c r="D79" s="4"/>
      <c r="E79" s="4"/>
      <c r="F79" s="4"/>
      <c r="G79" s="4"/>
      <c r="H79" s="4"/>
      <c r="I79" s="4"/>
      <c r="J79" s="4"/>
      <c r="K79" s="4"/>
      <c r="L79" s="11"/>
      <c r="M79" s="11"/>
    </row>
    <row r="80" spans="1:13">
      <c r="A80" s="44" t="str">
        <f>IF('DATA VALIDATION'!O82="y","Row empty btw years!",CONCATENATE(IF('DATA VALIDATION'!M82="y","Year missing;",""),IF('DATA VALIDATION'!N82="y","See Note!;",""),IF('DATA VALIDATION'!P82&gt;0,"Wrong entry","")))</f>
        <v/>
      </c>
      <c r="B80" s="4"/>
      <c r="C80" s="4"/>
      <c r="D80" s="4"/>
      <c r="E80" s="4"/>
      <c r="F80" s="4"/>
      <c r="G80" s="4"/>
      <c r="H80" s="4"/>
      <c r="I80" s="4"/>
      <c r="J80" s="4"/>
      <c r="K80" s="4"/>
      <c r="L80" s="11"/>
      <c r="M80" s="11"/>
    </row>
    <row r="81" spans="1:13">
      <c r="A81" s="44" t="str">
        <f>IF('DATA VALIDATION'!O83="y","Row empty btw years!",CONCATENATE(IF('DATA VALIDATION'!M83="y","Year missing;",""),IF('DATA VALIDATION'!N83="y","See Note!;",""),IF('DATA VALIDATION'!P83&gt;0,"Wrong entry","")))</f>
        <v/>
      </c>
      <c r="B81" s="4"/>
      <c r="C81" s="4"/>
      <c r="D81" s="4"/>
      <c r="E81" s="4"/>
      <c r="F81" s="4"/>
      <c r="G81" s="4"/>
      <c r="H81" s="4"/>
      <c r="I81" s="4"/>
      <c r="J81" s="4"/>
      <c r="K81" s="4"/>
      <c r="L81" s="11"/>
      <c r="M81" s="11"/>
    </row>
    <row r="82" spans="1:13">
      <c r="A82" s="44" t="str">
        <f>IF('DATA VALIDATION'!O84="y","Row empty btw years!",CONCATENATE(IF('DATA VALIDATION'!M84="y","Year missing;",""),IF('DATA VALIDATION'!N84="y","See Note!;",""),IF('DATA VALIDATION'!P84&gt;0,"Wrong entry","")))</f>
        <v/>
      </c>
      <c r="B82" s="4"/>
      <c r="C82" s="4"/>
      <c r="D82" s="4"/>
      <c r="E82" s="4"/>
      <c r="F82" s="4"/>
      <c r="G82" s="4"/>
      <c r="H82" s="4"/>
      <c r="I82" s="4"/>
      <c r="J82" s="4"/>
      <c r="K82" s="4"/>
      <c r="L82" s="11"/>
      <c r="M82" s="11"/>
    </row>
    <row r="83" spans="1:13">
      <c r="A83" s="44" t="str">
        <f>IF('DATA VALIDATION'!O85="y","Row empty btw years!",CONCATENATE(IF('DATA VALIDATION'!M85="y","Year missing;",""),IF('DATA VALIDATION'!N85="y","See Note!;",""),IF('DATA VALIDATION'!P85&gt;0,"Wrong entry","")))</f>
        <v/>
      </c>
      <c r="B83" s="4"/>
      <c r="C83" s="4"/>
      <c r="D83" s="4"/>
      <c r="E83" s="4"/>
      <c r="F83" s="4"/>
      <c r="G83" s="4"/>
      <c r="H83" s="4"/>
      <c r="I83" s="4"/>
      <c r="J83" s="4"/>
      <c r="K83" s="4"/>
      <c r="L83" s="11"/>
      <c r="M83" s="11"/>
    </row>
    <row r="84" spans="1:13">
      <c r="A84" s="44" t="str">
        <f>IF('DATA VALIDATION'!O86="y","Row empty btw years!",CONCATENATE(IF('DATA VALIDATION'!M86="y","Year missing;",""),IF('DATA VALIDATION'!N86="y","See Note!;",""),IF('DATA VALIDATION'!P86&gt;0,"Wrong entry","")))</f>
        <v/>
      </c>
      <c r="B84" s="4"/>
      <c r="C84" s="4"/>
      <c r="D84" s="4"/>
      <c r="E84" s="4"/>
      <c r="F84" s="4"/>
      <c r="G84" s="4"/>
      <c r="H84" s="4"/>
      <c r="I84" s="4"/>
      <c r="J84" s="4"/>
      <c r="K84" s="4"/>
      <c r="L84" s="11"/>
      <c r="M84" s="11"/>
    </row>
    <row r="85" spans="1:13">
      <c r="A85" s="44" t="str">
        <f>IF('DATA VALIDATION'!O87="y","Row empty btw years!",CONCATENATE(IF('DATA VALIDATION'!M87="y","Year missing;",""),IF('DATA VALIDATION'!N87="y","See Note!;",""),IF('DATA VALIDATION'!P87&gt;0,"Wrong entry","")))</f>
        <v/>
      </c>
      <c r="B85" s="4"/>
      <c r="C85" s="4"/>
      <c r="D85" s="4"/>
      <c r="E85" s="4"/>
      <c r="F85" s="4"/>
      <c r="G85" s="4"/>
      <c r="H85" s="4"/>
      <c r="I85" s="4"/>
      <c r="J85" s="4"/>
      <c r="K85" s="4"/>
      <c r="L85" s="11"/>
      <c r="M85" s="11"/>
    </row>
    <row r="86" spans="1:13">
      <c r="A86" s="44" t="str">
        <f>IF('DATA VALIDATION'!O88="y","Row empty btw years!",CONCATENATE(IF('DATA VALIDATION'!M88="y","Year missing;",""),IF('DATA VALIDATION'!N88="y","See Note!;",""),IF('DATA VALIDATION'!P88&gt;0,"Wrong entry","")))</f>
        <v/>
      </c>
      <c r="B86" s="4"/>
      <c r="C86" s="4"/>
      <c r="D86" s="4"/>
      <c r="E86" s="4"/>
      <c r="F86" s="4"/>
      <c r="G86" s="4"/>
      <c r="H86" s="4"/>
      <c r="I86" s="4"/>
      <c r="J86" s="4"/>
      <c r="K86" s="4"/>
      <c r="L86" s="11"/>
      <c r="M86" s="11"/>
    </row>
    <row r="87" spans="1:13">
      <c r="A87" s="44" t="str">
        <f>IF('DATA VALIDATION'!O89="y","Row empty btw years!",CONCATENATE(IF('DATA VALIDATION'!M89="y","Year missing;",""),IF('DATA VALIDATION'!N89="y","See Note!;",""),IF('DATA VALIDATION'!P89&gt;0,"Wrong entry","")))</f>
        <v/>
      </c>
      <c r="B87" s="4"/>
      <c r="C87" s="4"/>
      <c r="D87" s="4"/>
      <c r="E87" s="4"/>
      <c r="F87" s="4"/>
      <c r="G87" s="4"/>
      <c r="H87" s="4"/>
      <c r="I87" s="4"/>
      <c r="J87" s="4"/>
      <c r="K87" s="4"/>
      <c r="L87" s="11"/>
      <c r="M87" s="11"/>
    </row>
    <row r="88" spans="1:13">
      <c r="A88" s="44" t="str">
        <f>IF('DATA VALIDATION'!O90="y","Row empty btw years!",CONCATENATE(IF('DATA VALIDATION'!M90="y","Year missing;",""),IF('DATA VALIDATION'!N90="y","See Note!;",""),IF('DATA VALIDATION'!P90&gt;0,"Wrong entry","")))</f>
        <v/>
      </c>
      <c r="B88" s="4"/>
      <c r="C88" s="4"/>
      <c r="D88" s="4"/>
      <c r="E88" s="4"/>
      <c r="F88" s="4"/>
      <c r="G88" s="4"/>
      <c r="H88" s="4"/>
      <c r="I88" s="4"/>
      <c r="J88" s="4"/>
      <c r="K88" s="4"/>
      <c r="L88" s="11"/>
      <c r="M88" s="11"/>
    </row>
    <row r="89" spans="1:13">
      <c r="A89" s="44" t="str">
        <f>IF('DATA VALIDATION'!O91="y","Row empty btw years!",CONCATENATE(IF('DATA VALIDATION'!M91="y","Year missing;",""),IF('DATA VALIDATION'!N91="y","See Note!;",""),IF('DATA VALIDATION'!P91&gt;0,"Wrong entry","")))</f>
        <v/>
      </c>
      <c r="B89" s="4"/>
      <c r="C89" s="4"/>
      <c r="D89" s="4"/>
      <c r="E89" s="4"/>
      <c r="F89" s="4"/>
      <c r="G89" s="4"/>
      <c r="H89" s="4"/>
      <c r="I89" s="4"/>
      <c r="J89" s="4"/>
      <c r="K89" s="4"/>
      <c r="L89" s="11"/>
      <c r="M89" s="11"/>
    </row>
    <row r="90" spans="1:13">
      <c r="A90" s="44" t="str">
        <f>IF('DATA VALIDATION'!O92="y","Row empty btw years!",CONCATENATE(IF('DATA VALIDATION'!M92="y","Year missing;",""),IF('DATA VALIDATION'!N92="y","See Note!;",""),IF('DATA VALIDATION'!P92&gt;0,"Wrong entry","")))</f>
        <v/>
      </c>
      <c r="B90" s="4"/>
      <c r="C90" s="4"/>
      <c r="D90" s="4"/>
      <c r="E90" s="4"/>
      <c r="F90" s="4"/>
      <c r="G90" s="4"/>
      <c r="H90" s="4"/>
      <c r="I90" s="4"/>
      <c r="J90" s="4"/>
      <c r="K90" s="4"/>
      <c r="L90" s="11"/>
      <c r="M90" s="11"/>
    </row>
    <row r="91" spans="1:13">
      <c r="A91" s="44" t="str">
        <f>IF('DATA VALIDATION'!O93="y","Row empty btw years!",CONCATENATE(IF('DATA VALIDATION'!M93="y","Year missing;",""),IF('DATA VALIDATION'!N93="y","See Note!;",""),IF('DATA VALIDATION'!P93&gt;0,"Wrong entry","")))</f>
        <v/>
      </c>
      <c r="B91" s="4"/>
      <c r="C91" s="4"/>
      <c r="D91" s="4"/>
      <c r="E91" s="4"/>
      <c r="F91" s="4"/>
      <c r="G91" s="4"/>
      <c r="H91" s="4"/>
      <c r="I91" s="4"/>
      <c r="J91" s="4"/>
      <c r="K91" s="4"/>
      <c r="L91" s="11"/>
      <c r="M91" s="11"/>
    </row>
    <row r="92" spans="1:13">
      <c r="A92" s="44" t="str">
        <f>IF('DATA VALIDATION'!O94="y","Row empty btw years!",CONCATENATE(IF('DATA VALIDATION'!M94="y","Year missing;",""),IF('DATA VALIDATION'!N94="y","See Note!;",""),IF('DATA VALIDATION'!P94&gt;0,"Wrong entry","")))</f>
        <v/>
      </c>
      <c r="B92" s="4"/>
      <c r="C92" s="4"/>
      <c r="D92" s="4"/>
      <c r="E92" s="4"/>
      <c r="F92" s="4"/>
      <c r="G92" s="4"/>
      <c r="H92" s="4"/>
      <c r="I92" s="4"/>
      <c r="J92" s="4"/>
      <c r="K92" s="4"/>
      <c r="L92" s="11"/>
      <c r="M92" s="11"/>
    </row>
    <row r="93" spans="1:13">
      <c r="A93" s="44" t="str">
        <f>IF('DATA VALIDATION'!O95="y","Row empty btw years!",CONCATENATE(IF('DATA VALIDATION'!M95="y","Year missing;",""),IF('DATA VALIDATION'!N95="y","See Note!;",""),IF('DATA VALIDATION'!P95&gt;0,"Wrong entry","")))</f>
        <v/>
      </c>
      <c r="B93" s="4"/>
      <c r="C93" s="4"/>
      <c r="D93" s="4"/>
      <c r="E93" s="4"/>
      <c r="F93" s="4"/>
      <c r="G93" s="4"/>
      <c r="H93" s="4"/>
      <c r="I93" s="4"/>
      <c r="J93" s="4"/>
      <c r="K93" s="4"/>
      <c r="L93" s="11"/>
      <c r="M93" s="11"/>
    </row>
    <row r="94" spans="1:13">
      <c r="A94" s="44" t="str">
        <f>IF('DATA VALIDATION'!O96="y","Row empty btw years!",CONCATENATE(IF('DATA VALIDATION'!M96="y","Year missing;",""),IF('DATA VALIDATION'!N96="y","See Note!;",""),IF('DATA VALIDATION'!P96&gt;0,"Wrong entry","")))</f>
        <v/>
      </c>
      <c r="B94" s="4"/>
      <c r="C94" s="4"/>
      <c r="D94" s="4"/>
      <c r="E94" s="4"/>
      <c r="F94" s="4"/>
      <c r="G94" s="4"/>
      <c r="H94" s="4"/>
      <c r="I94" s="4"/>
      <c r="J94" s="4"/>
      <c r="K94" s="4"/>
      <c r="L94" s="11"/>
      <c r="M94" s="11"/>
    </row>
    <row r="95" spans="1:13">
      <c r="A95" s="44" t="str">
        <f>IF('DATA VALIDATION'!O97="y","Row empty btw years!",CONCATENATE(IF('DATA VALIDATION'!M97="y","Year missing;",""),IF('DATA VALIDATION'!N97="y","See Note!;",""),IF('DATA VALIDATION'!P97&gt;0,"Wrong entry","")))</f>
        <v/>
      </c>
      <c r="B95" s="4"/>
      <c r="C95" s="4"/>
      <c r="D95" s="4"/>
      <c r="E95" s="4"/>
      <c r="F95" s="4"/>
      <c r="G95" s="4"/>
      <c r="H95" s="4"/>
      <c r="I95" s="4"/>
      <c r="J95" s="4"/>
      <c r="K95" s="4"/>
      <c r="L95" s="11"/>
      <c r="M95" s="11"/>
    </row>
    <row r="96" spans="1:13">
      <c r="A96" s="44" t="str">
        <f>IF('DATA VALIDATION'!O98="y","Row empty btw years!",CONCATENATE(IF('DATA VALIDATION'!M98="y","Year missing;",""),IF('DATA VALIDATION'!N98="y","See Note!;",""),IF('DATA VALIDATION'!P98&gt;0,"Wrong entry","")))</f>
        <v/>
      </c>
      <c r="B96" s="4"/>
      <c r="C96" s="4"/>
      <c r="D96" s="4"/>
      <c r="E96" s="4"/>
      <c r="F96" s="4"/>
      <c r="G96" s="4"/>
      <c r="H96" s="4"/>
      <c r="I96" s="4"/>
      <c r="J96" s="4"/>
      <c r="K96" s="4"/>
      <c r="L96" s="11"/>
      <c r="M96" s="11"/>
    </row>
    <row r="97" spans="1:13">
      <c r="A97" s="44" t="str">
        <f>IF('DATA VALIDATION'!O99="y","Row empty btw years!",CONCATENATE(IF('DATA VALIDATION'!M99="y","Year missing;",""),IF('DATA VALIDATION'!N99="y","See Note!;",""),IF('DATA VALIDATION'!P99&gt;0,"Wrong entry","")))</f>
        <v/>
      </c>
      <c r="B97" s="4"/>
      <c r="C97" s="4"/>
      <c r="D97" s="4"/>
      <c r="E97" s="4"/>
      <c r="F97" s="4"/>
      <c r="G97" s="4"/>
      <c r="H97" s="4"/>
      <c r="I97" s="4"/>
      <c r="J97" s="4"/>
      <c r="K97" s="4"/>
      <c r="L97" s="11"/>
      <c r="M97" s="11"/>
    </row>
    <row r="98" spans="1:13">
      <c r="A98" s="44" t="str">
        <f>IF('DATA VALIDATION'!O100="y","Row empty btw years!",CONCATENATE(IF('DATA VALIDATION'!M100="y","Year missing;",""),IF('DATA VALIDATION'!N100="y","See Note!;",""),IF('DATA VALIDATION'!P100&gt;0,"Wrong entry","")))</f>
        <v/>
      </c>
      <c r="B98" s="4"/>
      <c r="C98" s="4"/>
      <c r="D98" s="4"/>
      <c r="E98" s="4"/>
      <c r="F98" s="4"/>
      <c r="G98" s="4"/>
      <c r="H98" s="4"/>
      <c r="I98" s="4"/>
      <c r="J98" s="4"/>
      <c r="K98" s="4"/>
      <c r="L98" s="11"/>
      <c r="M98" s="11"/>
    </row>
    <row r="99" spans="1:13">
      <c r="A99" s="44" t="str">
        <f>IF('DATA VALIDATION'!O101="y","Row empty btw years!",CONCATENATE(IF('DATA VALIDATION'!M101="y","Year missing;",""),IF('DATA VALIDATION'!N101="y","See Note!;",""),IF('DATA VALIDATION'!P101&gt;0,"Wrong entry","")))</f>
        <v/>
      </c>
      <c r="B99" s="4"/>
      <c r="C99" s="4"/>
      <c r="D99" s="4"/>
      <c r="E99" s="4"/>
      <c r="F99" s="4"/>
      <c r="G99" s="4"/>
      <c r="H99" s="4"/>
      <c r="I99" s="4"/>
      <c r="J99" s="4"/>
      <c r="K99" s="4"/>
      <c r="L99" s="11"/>
      <c r="M99" s="11"/>
    </row>
    <row r="100" spans="1:13">
      <c r="A100" s="44" t="str">
        <f>IF('DATA VALIDATION'!O102="y","Row empty btw years!",CONCATENATE(IF('DATA VALIDATION'!M102="y","Year missing;",""),IF('DATA VALIDATION'!N102="y","See Note!;",""),IF('DATA VALIDATION'!P102&gt;0,"Wrong entry","")))</f>
        <v/>
      </c>
      <c r="B100" s="4"/>
      <c r="C100" s="4"/>
      <c r="D100" s="4"/>
      <c r="E100" s="4"/>
      <c r="F100" s="4"/>
      <c r="G100" s="4"/>
      <c r="H100" s="4"/>
      <c r="I100" s="4"/>
      <c r="J100" s="4"/>
      <c r="K100" s="4"/>
      <c r="L100" s="11"/>
      <c r="M100" s="11"/>
    </row>
    <row r="101" spans="1:13">
      <c r="A101" s="44" t="str">
        <f>IF('DATA VALIDATION'!O103="y","Row empty btw years!",CONCATENATE(IF('DATA VALIDATION'!M103="y","Year missing;",""),IF('DATA VALIDATION'!N103="y","See Note!;",""),IF('DATA VALIDATION'!P103&gt;0,"Wrong entry","")))</f>
        <v/>
      </c>
      <c r="B101" s="4"/>
      <c r="C101" s="4"/>
      <c r="D101" s="4"/>
      <c r="E101" s="4"/>
      <c r="F101" s="4"/>
      <c r="G101" s="4"/>
      <c r="H101" s="4"/>
      <c r="I101" s="4"/>
      <c r="J101" s="4"/>
      <c r="K101" s="4"/>
      <c r="L101" s="11"/>
      <c r="M101" s="11"/>
    </row>
    <row r="102" spans="1:13">
      <c r="A102" s="44" t="str">
        <f>IF('DATA VALIDATION'!O104="y","Row empty btw years!",CONCATENATE(IF('DATA VALIDATION'!M104="y","Year missing;",""),IF('DATA VALIDATION'!N104="y","See Note!;",""),IF('DATA VALIDATION'!P104&gt;0,"Wrong entry","")))</f>
        <v/>
      </c>
      <c r="B102" s="4"/>
      <c r="C102" s="4"/>
      <c r="D102" s="4"/>
      <c r="E102" s="4"/>
      <c r="F102" s="4"/>
      <c r="G102" s="4"/>
      <c r="H102" s="4"/>
      <c r="I102" s="4"/>
      <c r="J102" s="4"/>
      <c r="K102" s="4"/>
      <c r="L102" s="11"/>
      <c r="M102" s="11"/>
    </row>
    <row r="103" spans="1:13">
      <c r="A103" s="44" t="str">
        <f>IF('DATA VALIDATION'!O105="y","Row empty btw years!",CONCATENATE(IF('DATA VALIDATION'!M105="y","Year missing;",""),IF('DATA VALIDATION'!N105="y","See Note!;",""),IF('DATA VALIDATION'!P105&gt;0,"Wrong entry","")))</f>
        <v/>
      </c>
      <c r="B103" s="4"/>
      <c r="C103" s="4"/>
      <c r="D103" s="4"/>
      <c r="E103" s="4"/>
      <c r="F103" s="4"/>
      <c r="G103" s="4"/>
      <c r="H103" s="4"/>
      <c r="I103" s="4"/>
      <c r="J103" s="4"/>
      <c r="K103" s="4"/>
      <c r="L103" s="11"/>
      <c r="M103" s="11"/>
    </row>
    <row r="104" spans="1:13">
      <c r="A104" s="44" t="str">
        <f>IF('DATA VALIDATION'!O106="y","Row empty btw years!",CONCATENATE(IF('DATA VALIDATION'!M106="y","Year missing;",""),IF('DATA VALIDATION'!N106="y","See Note!;",""),IF('DATA VALIDATION'!P106&gt;0,"Wrong entry","")))</f>
        <v/>
      </c>
      <c r="B104" s="4"/>
      <c r="C104" s="4"/>
      <c r="D104" s="4"/>
      <c r="E104" s="4"/>
      <c r="F104" s="4"/>
      <c r="G104" s="4"/>
      <c r="H104" s="4"/>
      <c r="I104" s="4"/>
      <c r="J104" s="4"/>
      <c r="K104" s="4"/>
      <c r="L104" s="11"/>
      <c r="M104" s="11"/>
    </row>
    <row r="105" spans="1:13">
      <c r="A105" s="44" t="str">
        <f>IF('DATA VALIDATION'!O107="y","Row empty btw years!",CONCATENATE(IF('DATA VALIDATION'!M107="y","Year missing;",""),IF('DATA VALIDATION'!N107="y","See Note!;",""),IF('DATA VALIDATION'!P107&gt;0,"Wrong entry","")))</f>
        <v/>
      </c>
      <c r="B105" s="4"/>
      <c r="C105" s="4"/>
      <c r="D105" s="4"/>
      <c r="E105" s="4"/>
      <c r="F105" s="4"/>
      <c r="G105" s="4"/>
      <c r="H105" s="4"/>
      <c r="I105" s="4"/>
      <c r="J105" s="4"/>
      <c r="K105" s="4"/>
      <c r="L105" s="11"/>
      <c r="M105" s="11"/>
    </row>
    <row r="106" spans="1:13">
      <c r="A106" s="44" t="str">
        <f>IF('DATA VALIDATION'!O108="y","Row empty btw years!",CONCATENATE(IF('DATA VALIDATION'!M108="y","Year missing;",""),IF('DATA VALIDATION'!N108="y","See Note!;",""),IF('DATA VALIDATION'!P108&gt;0,"Wrong entry","")))</f>
        <v/>
      </c>
      <c r="B106" s="4"/>
      <c r="C106" s="4"/>
      <c r="D106" s="4"/>
      <c r="E106" s="4"/>
      <c r="F106" s="4"/>
      <c r="G106" s="4"/>
      <c r="H106" s="4"/>
      <c r="I106" s="4"/>
      <c r="J106" s="4"/>
      <c r="K106" s="4"/>
      <c r="L106" s="11"/>
      <c r="M106" s="11"/>
    </row>
    <row r="107" spans="1:13">
      <c r="A107" s="44" t="str">
        <f>IF('DATA VALIDATION'!O109="y","Row empty btw years!",CONCATENATE(IF('DATA VALIDATION'!M109="y","Year missing;",""),IF('DATA VALIDATION'!N109="y","See Note!;",""),IF('DATA VALIDATION'!P109&gt;0,"Wrong entry","")))</f>
        <v/>
      </c>
      <c r="B107" s="4"/>
      <c r="C107" s="4"/>
      <c r="D107" s="4"/>
      <c r="E107" s="4"/>
      <c r="F107" s="4"/>
      <c r="G107" s="4"/>
      <c r="H107" s="4"/>
      <c r="I107" s="4"/>
      <c r="J107" s="4"/>
      <c r="K107" s="4"/>
      <c r="L107" s="11"/>
      <c r="M107" s="11"/>
    </row>
    <row r="108" spans="1:13">
      <c r="A108" s="44" t="str">
        <f>IF('DATA VALIDATION'!O110="y","Row empty btw years!",CONCATENATE(IF('DATA VALIDATION'!M110="y","Year missing;",""),IF('DATA VALIDATION'!N110="y","See Note!;",""),IF('DATA VALIDATION'!P110&gt;0,"Wrong entry","")))</f>
        <v/>
      </c>
      <c r="B108" s="4"/>
      <c r="C108" s="4"/>
      <c r="D108" s="4"/>
      <c r="E108" s="4"/>
      <c r="F108" s="4"/>
      <c r="G108" s="4"/>
      <c r="H108" s="4"/>
      <c r="I108" s="4"/>
      <c r="J108" s="4"/>
      <c r="K108" s="4"/>
      <c r="L108" s="11"/>
      <c r="M108" s="11"/>
    </row>
    <row r="109" spans="1:13">
      <c r="A109" s="44" t="str">
        <f>IF('DATA VALIDATION'!O111="y","Row empty btw years!",CONCATENATE(IF('DATA VALIDATION'!M111="y","Year missing;",""),IF('DATA VALIDATION'!N111="y","See Note!;",""),IF('DATA VALIDATION'!P111&gt;0,"Wrong entry","")))</f>
        <v/>
      </c>
      <c r="B109" s="4"/>
      <c r="C109" s="4"/>
      <c r="D109" s="4"/>
      <c r="E109" s="4"/>
      <c r="F109" s="4"/>
      <c r="G109" s="4"/>
      <c r="H109" s="4"/>
      <c r="I109" s="4"/>
      <c r="J109" s="4"/>
      <c r="K109" s="4"/>
      <c r="L109" s="11"/>
      <c r="M109" s="11"/>
    </row>
    <row r="110" spans="1:13">
      <c r="A110" s="44" t="str">
        <f>IF('DATA VALIDATION'!O112="y","Row empty btw years!",CONCATENATE(IF('DATA VALIDATION'!M112="y","Year missing;",""),IF('DATA VALIDATION'!N112="y","See Note!;",""),IF('DATA VALIDATION'!P112&gt;0,"Wrong entry","")))</f>
        <v/>
      </c>
      <c r="B110" s="4"/>
      <c r="C110" s="4"/>
      <c r="D110" s="4"/>
      <c r="E110" s="4"/>
      <c r="F110" s="4"/>
      <c r="G110" s="4"/>
      <c r="H110" s="4"/>
      <c r="I110" s="4"/>
      <c r="J110" s="4"/>
      <c r="K110" s="4"/>
      <c r="L110" s="11"/>
      <c r="M110" s="11"/>
    </row>
    <row r="111" spans="1:13">
      <c r="A111" s="44" t="str">
        <f>IF('DATA VALIDATION'!O113="y","Row empty btw years!",CONCATENATE(IF('DATA VALIDATION'!M113="y","Year missing;",""),IF('DATA VALIDATION'!N113="y","See Note!;",""),IF('DATA VALIDATION'!P113&gt;0,"Wrong entry","")))</f>
        <v/>
      </c>
      <c r="B111" s="4"/>
      <c r="C111" s="4"/>
      <c r="D111" s="4"/>
      <c r="E111" s="4"/>
      <c r="F111" s="4"/>
      <c r="G111" s="4"/>
      <c r="H111" s="4"/>
      <c r="I111" s="4"/>
      <c r="J111" s="4"/>
      <c r="K111" s="4"/>
      <c r="L111" s="11"/>
      <c r="M111" s="11"/>
    </row>
    <row r="112" spans="1:13">
      <c r="A112" s="44" t="str">
        <f>IF('DATA VALIDATION'!O114="y","Row empty btw years!",CONCATENATE(IF('DATA VALIDATION'!M114="y","Year missing;",""),IF('DATA VALIDATION'!N114="y","See Note!;",""),IF('DATA VALIDATION'!P114&gt;0,"Wrong entry","")))</f>
        <v/>
      </c>
      <c r="B112" s="4"/>
      <c r="C112" s="4"/>
      <c r="D112" s="4"/>
      <c r="E112" s="4"/>
      <c r="F112" s="4"/>
      <c r="G112" s="4"/>
      <c r="H112" s="4"/>
      <c r="I112" s="4"/>
      <c r="J112" s="4"/>
      <c r="K112" s="4"/>
      <c r="L112" s="11"/>
      <c r="M112" s="11"/>
    </row>
    <row r="113" spans="1:13">
      <c r="A113" s="44" t="str">
        <f>IF('DATA VALIDATION'!O115="y","Row empty btw years!",CONCATENATE(IF('DATA VALIDATION'!M115="y","Year missing;",""),IF('DATA VALIDATION'!N115="y","See Note!;",""),IF('DATA VALIDATION'!P115&gt;0,"Wrong entry","")))</f>
        <v/>
      </c>
      <c r="B113" s="4"/>
      <c r="C113" s="4"/>
      <c r="D113" s="4"/>
      <c r="E113" s="4"/>
      <c r="F113" s="4"/>
      <c r="G113" s="4"/>
      <c r="H113" s="4"/>
      <c r="I113" s="4"/>
      <c r="J113" s="4"/>
      <c r="K113" s="4"/>
      <c r="L113" s="11"/>
      <c r="M113" s="11"/>
    </row>
    <row r="114" spans="1:13">
      <c r="A114" s="44" t="str">
        <f>IF('DATA VALIDATION'!O116="y","Row empty btw years!",CONCATENATE(IF('DATA VALIDATION'!M116="y","Year missing;",""),IF('DATA VALIDATION'!N116="y","See Note!;",""),IF('DATA VALIDATION'!P116&gt;0,"Wrong entry","")))</f>
        <v/>
      </c>
      <c r="B114" s="4"/>
      <c r="C114" s="4"/>
      <c r="D114" s="4"/>
      <c r="E114" s="4"/>
      <c r="F114" s="4"/>
      <c r="G114" s="4"/>
      <c r="H114" s="4"/>
      <c r="I114" s="4"/>
      <c r="J114" s="4"/>
      <c r="K114" s="4"/>
      <c r="L114" s="11"/>
      <c r="M114" s="11"/>
    </row>
    <row r="115" spans="1:13">
      <c r="A115" s="44" t="str">
        <f>IF('DATA VALIDATION'!O117="y","Row empty btw years!",CONCATENATE(IF('DATA VALIDATION'!M117="y","Year missing;",""),IF('DATA VALIDATION'!N117="y","See Note!;",""),IF('DATA VALIDATION'!P117&gt;0,"Wrong entry","")))</f>
        <v/>
      </c>
      <c r="B115" s="4"/>
      <c r="C115" s="4"/>
      <c r="D115" s="4"/>
      <c r="E115" s="4"/>
      <c r="F115" s="4"/>
      <c r="G115" s="4"/>
      <c r="H115" s="4"/>
      <c r="I115" s="4"/>
      <c r="J115" s="4"/>
      <c r="K115" s="4"/>
      <c r="L115" s="11"/>
      <c r="M115" s="11"/>
    </row>
    <row r="116" spans="1:13">
      <c r="A116" s="44" t="str">
        <f>IF('DATA VALIDATION'!O118="y","Row empty btw years!",CONCATENATE(IF('DATA VALIDATION'!M118="y","Year missing;",""),IF('DATA VALIDATION'!N118="y","See Note!;",""),IF('DATA VALIDATION'!P118&gt;0,"Wrong entry","")))</f>
        <v/>
      </c>
      <c r="B116" s="4"/>
      <c r="C116" s="4"/>
      <c r="D116" s="4"/>
      <c r="E116" s="4"/>
      <c r="F116" s="4"/>
      <c r="G116" s="4"/>
      <c r="H116" s="4"/>
      <c r="I116" s="4"/>
      <c r="J116" s="4"/>
      <c r="K116" s="4"/>
      <c r="L116" s="11"/>
      <c r="M116" s="11"/>
    </row>
    <row r="117" spans="1:13">
      <c r="A117" s="44" t="str">
        <f>IF('DATA VALIDATION'!O119="y","Row empty btw years!",CONCATENATE(IF('DATA VALIDATION'!M119="y","Year missing;",""),IF('DATA VALIDATION'!N119="y","See Note!;",""),IF('DATA VALIDATION'!P119&gt;0,"Wrong entry","")))</f>
        <v/>
      </c>
      <c r="B117" s="4"/>
      <c r="C117" s="4"/>
      <c r="D117" s="4"/>
      <c r="E117" s="4"/>
      <c r="F117" s="4"/>
      <c r="G117" s="4"/>
      <c r="H117" s="4"/>
      <c r="I117" s="4"/>
      <c r="J117" s="4"/>
      <c r="K117" s="4"/>
      <c r="L117" s="11"/>
      <c r="M117" s="11"/>
    </row>
    <row r="118" spans="1:13">
      <c r="A118" s="44" t="str">
        <f>IF('DATA VALIDATION'!O120="y","Row empty btw years!",CONCATENATE(IF('DATA VALIDATION'!M120="y","Year missing;",""),IF('DATA VALIDATION'!N120="y","See Note!;",""),IF('DATA VALIDATION'!P120&gt;0,"Wrong entry","")))</f>
        <v/>
      </c>
      <c r="B118" s="4"/>
      <c r="C118" s="4"/>
      <c r="D118" s="4"/>
      <c r="E118" s="4"/>
      <c r="F118" s="4"/>
      <c r="G118" s="4"/>
      <c r="H118" s="4"/>
      <c r="I118" s="4"/>
      <c r="J118" s="4"/>
      <c r="K118" s="4"/>
      <c r="L118" s="11"/>
      <c r="M118" s="11"/>
    </row>
    <row r="119" spans="1:13">
      <c r="A119" s="44" t="str">
        <f>IF('DATA VALIDATION'!O121="y","Row empty btw years!",CONCATENATE(IF('DATA VALIDATION'!M121="y","Year missing;",""),IF('DATA VALIDATION'!N121="y","See Note!;",""),IF('DATA VALIDATION'!P121&gt;0,"Wrong entry","")))</f>
        <v/>
      </c>
      <c r="B119" s="4"/>
      <c r="C119" s="4"/>
      <c r="D119" s="4"/>
      <c r="E119" s="4"/>
      <c r="F119" s="4"/>
      <c r="G119" s="4"/>
      <c r="H119" s="4"/>
      <c r="I119" s="4"/>
      <c r="J119" s="4"/>
      <c r="K119" s="4"/>
      <c r="L119" s="11"/>
      <c r="M119" s="11"/>
    </row>
    <row r="120" spans="1:13">
      <c r="A120" s="44" t="str">
        <f>IF('DATA VALIDATION'!O122="y","Row empty btw years!",CONCATENATE(IF('DATA VALIDATION'!M122="y","Year missing;",""),IF('DATA VALIDATION'!N122="y","See Note!;",""),IF('DATA VALIDATION'!P122&gt;0,"Wrong entry","")))</f>
        <v/>
      </c>
      <c r="B120" s="4"/>
      <c r="C120" s="4"/>
      <c r="D120" s="4"/>
      <c r="E120" s="4"/>
      <c r="F120" s="4"/>
      <c r="G120" s="4"/>
      <c r="H120" s="4"/>
      <c r="I120" s="4"/>
      <c r="J120" s="4"/>
      <c r="K120" s="4"/>
      <c r="L120" s="11"/>
      <c r="M120" s="11"/>
    </row>
    <row r="121" spans="1:13">
      <c r="A121" s="44" t="str">
        <f>IF('DATA VALIDATION'!O123="y","Row empty btw years!",CONCATENATE(IF('DATA VALIDATION'!M123="y","Year missing;",""),IF('DATA VALIDATION'!N123="y","See Note!;",""),IF('DATA VALIDATION'!P123&gt;0,"Wrong entry","")))</f>
        <v/>
      </c>
      <c r="B121" s="4"/>
      <c r="C121" s="4"/>
      <c r="D121" s="4"/>
      <c r="E121" s="4"/>
      <c r="F121" s="4"/>
      <c r="G121" s="4"/>
      <c r="H121" s="4"/>
      <c r="I121" s="4"/>
      <c r="J121" s="4"/>
      <c r="K121" s="4"/>
      <c r="L121" s="11"/>
      <c r="M121" s="11"/>
    </row>
    <row r="122" spans="1:13">
      <c r="A122" s="44" t="str">
        <f>IF('DATA VALIDATION'!O124="y","Row empty btw years!",CONCATENATE(IF('DATA VALIDATION'!M124="y","Year missing;",""),IF('DATA VALIDATION'!N124="y","See Note!;",""),IF('DATA VALIDATION'!P124&gt;0,"Wrong entry","")))</f>
        <v/>
      </c>
      <c r="B122" s="4"/>
      <c r="C122" s="4"/>
      <c r="D122" s="4"/>
      <c r="E122" s="4"/>
      <c r="F122" s="4"/>
      <c r="G122" s="4"/>
      <c r="H122" s="4"/>
      <c r="I122" s="4"/>
      <c r="J122" s="4"/>
      <c r="K122" s="4"/>
      <c r="L122" s="11"/>
      <c r="M122" s="11"/>
    </row>
    <row r="123" spans="1:13">
      <c r="A123" s="44" t="str">
        <f>IF('DATA VALIDATION'!O125="y","Row empty btw years!",CONCATENATE(IF('DATA VALIDATION'!M125="y","Year missing;",""),IF('DATA VALIDATION'!N125="y","See Note!;",""),IF('DATA VALIDATION'!P125&gt;0,"Wrong entry","")))</f>
        <v/>
      </c>
      <c r="B123" s="4"/>
      <c r="C123" s="4"/>
      <c r="D123" s="4"/>
      <c r="E123" s="4"/>
      <c r="F123" s="4"/>
      <c r="G123" s="4"/>
      <c r="H123" s="4"/>
      <c r="I123" s="4"/>
      <c r="J123" s="4"/>
      <c r="K123" s="4"/>
      <c r="L123" s="11"/>
      <c r="M123" s="11"/>
    </row>
    <row r="124" spans="1:13">
      <c r="A124" s="44" t="str">
        <f>IF('DATA VALIDATION'!O126="y","Row empty btw years!",CONCATENATE(IF('DATA VALIDATION'!M126="y","Year missing;",""),IF('DATA VALIDATION'!N126="y","See Note!;",""),IF('DATA VALIDATION'!P126&gt;0,"Wrong entry","")))</f>
        <v/>
      </c>
      <c r="B124" s="4"/>
      <c r="C124" s="4"/>
      <c r="D124" s="4"/>
      <c r="E124" s="4"/>
      <c r="F124" s="4"/>
      <c r="G124" s="4"/>
      <c r="H124" s="4"/>
      <c r="I124" s="4"/>
      <c r="J124" s="4"/>
      <c r="K124" s="4"/>
      <c r="L124" s="11"/>
      <c r="M124" s="11"/>
    </row>
    <row r="125" spans="1:13">
      <c r="A125" s="44" t="str">
        <f>IF('DATA VALIDATION'!O127="y","Row empty btw years!",CONCATENATE(IF('DATA VALIDATION'!M127="y","Year missing;",""),IF('DATA VALIDATION'!N127="y","See Note!;",""),IF('DATA VALIDATION'!P127&gt;0,"Wrong entry","")))</f>
        <v/>
      </c>
      <c r="B125" s="4"/>
      <c r="C125" s="4"/>
      <c r="D125" s="4"/>
      <c r="E125" s="4"/>
      <c r="F125" s="4"/>
      <c r="G125" s="4"/>
      <c r="H125" s="4"/>
      <c r="I125" s="4"/>
      <c r="J125" s="4"/>
      <c r="K125" s="4"/>
      <c r="L125" s="11"/>
      <c r="M125" s="11"/>
    </row>
    <row r="126" spans="1:13">
      <c r="A126" s="44" t="str">
        <f>IF('DATA VALIDATION'!O128="y","Row empty btw years!",CONCATENATE(IF('DATA VALIDATION'!M128="y","Year missing;",""),IF('DATA VALIDATION'!N128="y","See Note!;",""),IF('DATA VALIDATION'!P128&gt;0,"Wrong entry","")))</f>
        <v/>
      </c>
      <c r="B126" s="4"/>
      <c r="C126" s="4"/>
      <c r="D126" s="4"/>
      <c r="E126" s="4"/>
      <c r="F126" s="4"/>
      <c r="G126" s="4"/>
      <c r="H126" s="4"/>
      <c r="I126" s="4"/>
      <c r="J126" s="4"/>
      <c r="K126" s="4"/>
      <c r="L126" s="11"/>
      <c r="M126" s="11"/>
    </row>
    <row r="127" spans="1:13">
      <c r="A127" s="44" t="str">
        <f>IF('DATA VALIDATION'!O129="y","Row empty btw years!",CONCATENATE(IF('DATA VALIDATION'!M129="y","Year missing;",""),IF('DATA VALIDATION'!N129="y","See Note!;",""),IF('DATA VALIDATION'!P129&gt;0,"Wrong entry","")))</f>
        <v/>
      </c>
      <c r="B127" s="4"/>
      <c r="C127" s="4"/>
      <c r="D127" s="4"/>
      <c r="E127" s="4"/>
      <c r="F127" s="4"/>
      <c r="G127" s="4"/>
      <c r="H127" s="4"/>
      <c r="I127" s="4"/>
      <c r="J127" s="4"/>
      <c r="K127" s="4"/>
      <c r="L127" s="11"/>
      <c r="M127" s="11"/>
    </row>
    <row r="128" spans="1:13">
      <c r="A128" s="44" t="str">
        <f>IF('DATA VALIDATION'!O130="y","Row empty btw years!",CONCATENATE(IF('DATA VALIDATION'!M130="y","Year missing;",""),IF('DATA VALIDATION'!N130="y","See Note!;",""),IF('DATA VALIDATION'!P130&gt;0,"Wrong entry","")))</f>
        <v/>
      </c>
      <c r="B128" s="4"/>
      <c r="C128" s="4"/>
      <c r="D128" s="4"/>
      <c r="E128" s="4"/>
      <c r="F128" s="4"/>
      <c r="G128" s="4"/>
      <c r="H128" s="4"/>
      <c r="I128" s="4"/>
      <c r="J128" s="4"/>
      <c r="K128" s="4"/>
      <c r="L128" s="11"/>
      <c r="M128" s="11"/>
    </row>
    <row r="129" spans="1:13">
      <c r="A129" s="44" t="str">
        <f>IF('DATA VALIDATION'!O131="y","Row empty btw years!",CONCATENATE(IF('DATA VALIDATION'!M131="y","Year missing;",""),IF('DATA VALIDATION'!N131="y","See Note!;",""),IF('DATA VALIDATION'!P131&gt;0,"Wrong entry","")))</f>
        <v/>
      </c>
      <c r="B129" s="4"/>
      <c r="C129" s="4"/>
      <c r="D129" s="4"/>
      <c r="E129" s="4"/>
      <c r="F129" s="4"/>
      <c r="G129" s="4"/>
      <c r="H129" s="4"/>
      <c r="I129" s="4"/>
      <c r="J129" s="4"/>
      <c r="K129" s="4"/>
      <c r="L129" s="11"/>
      <c r="M129" s="11"/>
    </row>
    <row r="130" spans="1:13">
      <c r="A130" s="44" t="str">
        <f>IF('DATA VALIDATION'!O132="y","Row empty btw years!",CONCATENATE(IF('DATA VALIDATION'!M132="y","Year missing;",""),IF('DATA VALIDATION'!N132="y","See Note!;",""),IF('DATA VALIDATION'!P132&gt;0,"Wrong entry","")))</f>
        <v/>
      </c>
      <c r="B130" s="4"/>
      <c r="C130" s="4"/>
      <c r="D130" s="4"/>
      <c r="E130" s="4"/>
      <c r="F130" s="4"/>
      <c r="G130" s="4"/>
      <c r="H130" s="4"/>
      <c r="I130" s="4"/>
      <c r="J130" s="4"/>
      <c r="K130" s="4"/>
      <c r="L130" s="11"/>
      <c r="M130" s="11"/>
    </row>
    <row r="131" spans="1:13">
      <c r="A131" s="44" t="str">
        <f>IF('DATA VALIDATION'!O133="y","Row empty btw years!",CONCATENATE(IF('DATA VALIDATION'!M133="y","Year missing;",""),IF('DATA VALIDATION'!N133="y","See Note!;",""),IF('DATA VALIDATION'!P133&gt;0,"Wrong entry","")))</f>
        <v/>
      </c>
      <c r="B131" s="4"/>
      <c r="C131" s="4"/>
      <c r="D131" s="4"/>
      <c r="E131" s="4"/>
      <c r="F131" s="4"/>
      <c r="G131" s="4"/>
      <c r="H131" s="4"/>
      <c r="I131" s="4"/>
      <c r="J131" s="4"/>
      <c r="K131" s="4"/>
      <c r="L131" s="11"/>
      <c r="M131" s="11"/>
    </row>
    <row r="132" spans="1:13">
      <c r="A132" s="44" t="str">
        <f>IF('DATA VALIDATION'!O134="y","Row empty btw years!",CONCATENATE(IF('DATA VALIDATION'!M134="y","Year missing;",""),IF('DATA VALIDATION'!N134="y","See Note!;",""),IF('DATA VALIDATION'!P134&gt;0,"Wrong entry","")))</f>
        <v/>
      </c>
      <c r="B132" s="4"/>
      <c r="C132" s="4"/>
      <c r="D132" s="4"/>
      <c r="E132" s="4"/>
      <c r="F132" s="4"/>
      <c r="G132" s="4"/>
      <c r="H132" s="4"/>
      <c r="I132" s="4"/>
      <c r="J132" s="4"/>
      <c r="K132" s="4"/>
      <c r="L132" s="11"/>
      <c r="M132" s="11"/>
    </row>
    <row r="133" spans="1:13">
      <c r="A133" s="44" t="str">
        <f>IF('DATA VALIDATION'!O135="y","Row empty btw years!",CONCATENATE(IF('DATA VALIDATION'!M135="y","Year missing;",""),IF('DATA VALIDATION'!N135="y","See Note!;",""),IF('DATA VALIDATION'!P135&gt;0,"Wrong entry","")))</f>
        <v/>
      </c>
      <c r="B133" s="4"/>
      <c r="C133" s="4"/>
      <c r="D133" s="4"/>
      <c r="E133" s="4"/>
      <c r="F133" s="4"/>
      <c r="G133" s="4"/>
      <c r="H133" s="4"/>
      <c r="I133" s="4"/>
      <c r="J133" s="4"/>
      <c r="K133" s="4"/>
      <c r="L133" s="11"/>
      <c r="M133" s="11"/>
    </row>
    <row r="134" spans="1:13">
      <c r="A134" s="44" t="str">
        <f>IF('DATA VALIDATION'!O136="y","Row empty btw years!",CONCATENATE(IF('DATA VALIDATION'!M136="y","Year missing;",""),IF('DATA VALIDATION'!N136="y","See Note!;",""),IF('DATA VALIDATION'!P136&gt;0,"Wrong entry","")))</f>
        <v/>
      </c>
      <c r="B134" s="4"/>
      <c r="C134" s="4"/>
      <c r="D134" s="4"/>
      <c r="E134" s="4"/>
      <c r="F134" s="4"/>
      <c r="G134" s="4"/>
      <c r="H134" s="4"/>
      <c r="I134" s="4"/>
      <c r="J134" s="4"/>
      <c r="K134" s="4"/>
      <c r="L134" s="11"/>
      <c r="M134" s="11"/>
    </row>
    <row r="135" spans="1:13">
      <c r="A135" s="44" t="str">
        <f>IF('DATA VALIDATION'!O137="y","Row empty btw years!",CONCATENATE(IF('DATA VALIDATION'!M137="y","Year missing;",""),IF('DATA VALIDATION'!N137="y","See Note!;",""),IF('DATA VALIDATION'!P137&gt;0,"Wrong entry","")))</f>
        <v/>
      </c>
      <c r="B135" s="4"/>
      <c r="C135" s="4"/>
      <c r="D135" s="4"/>
      <c r="E135" s="4"/>
      <c r="F135" s="4"/>
      <c r="G135" s="4"/>
      <c r="H135" s="4"/>
      <c r="I135" s="4"/>
      <c r="J135" s="4"/>
      <c r="K135" s="4"/>
      <c r="L135" s="11"/>
      <c r="M135" s="11"/>
    </row>
    <row r="136" spans="1:13">
      <c r="A136" s="44" t="str">
        <f>IF('DATA VALIDATION'!O138="y","Row empty btw years!",CONCATENATE(IF('DATA VALIDATION'!M138="y","Year missing;",""),IF('DATA VALIDATION'!N138="y","See Note!;",""),IF('DATA VALIDATION'!P138&gt;0,"Wrong entry","")))</f>
        <v/>
      </c>
      <c r="B136" s="4"/>
      <c r="C136" s="4"/>
      <c r="D136" s="4"/>
      <c r="E136" s="4"/>
      <c r="F136" s="4"/>
      <c r="G136" s="4"/>
      <c r="H136" s="4"/>
      <c r="I136" s="4"/>
      <c r="J136" s="4"/>
      <c r="K136" s="4"/>
      <c r="L136" s="11"/>
      <c r="M136" s="11"/>
    </row>
    <row r="137" spans="1:13">
      <c r="A137" s="44" t="str">
        <f>IF('DATA VALIDATION'!O139="y","Row empty btw years!",CONCATENATE(IF('DATA VALIDATION'!M139="y","Year missing;",""),IF('DATA VALIDATION'!N139="y","See Note!;",""),IF('DATA VALIDATION'!P139&gt;0,"Wrong entry","")))</f>
        <v/>
      </c>
      <c r="B137" s="4"/>
      <c r="C137" s="4"/>
      <c r="D137" s="4"/>
      <c r="E137" s="4"/>
      <c r="F137" s="4"/>
      <c r="G137" s="4"/>
      <c r="H137" s="4"/>
      <c r="I137" s="4"/>
      <c r="J137" s="4"/>
      <c r="K137" s="4"/>
      <c r="L137" s="11"/>
      <c r="M137" s="11"/>
    </row>
    <row r="138" spans="1:13">
      <c r="A138" s="44" t="str">
        <f>IF('DATA VALIDATION'!O140="y","Row empty btw years!",CONCATENATE(IF('DATA VALIDATION'!M140="y","Year missing;",""),IF('DATA VALIDATION'!N140="y","See Note!;",""),IF('DATA VALIDATION'!P140&gt;0,"Wrong entry","")))</f>
        <v/>
      </c>
      <c r="B138" s="4"/>
      <c r="C138" s="4"/>
      <c r="D138" s="4"/>
      <c r="E138" s="4"/>
      <c r="F138" s="4"/>
      <c r="G138" s="4"/>
      <c r="H138" s="4"/>
      <c r="I138" s="4"/>
      <c r="J138" s="4"/>
      <c r="K138" s="4"/>
      <c r="L138" s="11"/>
      <c r="M138" s="11"/>
    </row>
    <row r="139" spans="1:13">
      <c r="A139" s="44" t="str">
        <f>IF('DATA VALIDATION'!O141="y","Row empty btw years!",CONCATENATE(IF('DATA VALIDATION'!M141="y","Year missing;",""),IF('DATA VALIDATION'!N141="y","See Note!;",""),IF('DATA VALIDATION'!P141&gt;0,"Wrong entry","")))</f>
        <v/>
      </c>
      <c r="B139" s="4"/>
      <c r="C139" s="4"/>
      <c r="D139" s="4"/>
      <c r="E139" s="4"/>
      <c r="F139" s="4"/>
      <c r="G139" s="4"/>
      <c r="H139" s="4"/>
      <c r="I139" s="4"/>
      <c r="J139" s="4"/>
      <c r="K139" s="4"/>
      <c r="L139" s="11"/>
      <c r="M139" s="11"/>
    </row>
    <row r="140" spans="1:13">
      <c r="A140" s="44" t="str">
        <f>IF('DATA VALIDATION'!O142="y","Row empty btw years!",CONCATENATE(IF('DATA VALIDATION'!M142="y","Year missing;",""),IF('DATA VALIDATION'!N142="y","See Note!;",""),IF('DATA VALIDATION'!P142&gt;0,"Wrong entry","")))</f>
        <v/>
      </c>
      <c r="B140" s="4"/>
      <c r="C140" s="4"/>
      <c r="D140" s="4"/>
      <c r="E140" s="4"/>
      <c r="F140" s="4"/>
      <c r="G140" s="4"/>
      <c r="H140" s="4"/>
      <c r="I140" s="4"/>
      <c r="J140" s="4"/>
      <c r="K140" s="4"/>
      <c r="L140" s="11"/>
      <c r="M140" s="11"/>
    </row>
    <row r="141" spans="1:13">
      <c r="A141" s="44" t="str">
        <f>IF('DATA VALIDATION'!O143="y","Row empty btw years!",CONCATENATE(IF('DATA VALIDATION'!M143="y","Year missing;",""),IF('DATA VALIDATION'!N143="y","See Note!;",""),IF('DATA VALIDATION'!P143&gt;0,"Wrong entry","")))</f>
        <v/>
      </c>
      <c r="B141" s="4"/>
      <c r="C141" s="4"/>
      <c r="D141" s="4"/>
      <c r="E141" s="4"/>
      <c r="F141" s="4"/>
      <c r="G141" s="4"/>
      <c r="H141" s="4"/>
      <c r="I141" s="4"/>
      <c r="J141" s="4"/>
      <c r="K141" s="4"/>
      <c r="L141" s="11"/>
      <c r="M141" s="11"/>
    </row>
    <row r="142" spans="1:13">
      <c r="A142" s="44" t="str">
        <f>IF('DATA VALIDATION'!O144="y","Row empty btw years!",CONCATENATE(IF('DATA VALIDATION'!M144="y","Year missing;",""),IF('DATA VALIDATION'!N144="y","See Note!;",""),IF('DATA VALIDATION'!P144&gt;0,"Wrong entry","")))</f>
        <v/>
      </c>
      <c r="B142" s="4"/>
      <c r="C142" s="4"/>
      <c r="D142" s="4"/>
      <c r="E142" s="4"/>
      <c r="F142" s="4"/>
      <c r="G142" s="4"/>
      <c r="H142" s="4"/>
      <c r="I142" s="4"/>
      <c r="J142" s="4"/>
      <c r="K142" s="4"/>
      <c r="L142" s="11"/>
      <c r="M142" s="11"/>
    </row>
    <row r="143" spans="1:13">
      <c r="A143" s="44" t="str">
        <f>IF('DATA VALIDATION'!O145="y","Row empty btw years!",CONCATENATE(IF('DATA VALIDATION'!M145="y","Year missing;",""),IF('DATA VALIDATION'!N145="y","See Note!;",""),IF('DATA VALIDATION'!P145&gt;0,"Wrong entry","")))</f>
        <v/>
      </c>
      <c r="B143" s="4"/>
      <c r="C143" s="4"/>
      <c r="D143" s="4"/>
      <c r="E143" s="4"/>
      <c r="F143" s="4"/>
      <c r="G143" s="4"/>
      <c r="H143" s="4"/>
      <c r="I143" s="4"/>
      <c r="J143" s="4"/>
      <c r="K143" s="4"/>
      <c r="L143" s="11"/>
      <c r="M143" s="11"/>
    </row>
    <row r="144" spans="1:13">
      <c r="A144" s="44" t="str">
        <f>IF('DATA VALIDATION'!O146="y","Row empty btw years!",CONCATENATE(IF('DATA VALIDATION'!M146="y","Year missing;",""),IF('DATA VALIDATION'!N146="y","See Note!;",""),IF('DATA VALIDATION'!P146&gt;0,"Wrong entry","")))</f>
        <v/>
      </c>
      <c r="B144" s="4"/>
      <c r="C144" s="4"/>
      <c r="D144" s="4"/>
      <c r="E144" s="4"/>
      <c r="F144" s="4"/>
      <c r="G144" s="4"/>
      <c r="H144" s="4"/>
      <c r="I144" s="4"/>
      <c r="J144" s="4"/>
      <c r="K144" s="4"/>
      <c r="L144" s="11"/>
      <c r="M144" s="11"/>
    </row>
    <row r="145" spans="1:13">
      <c r="A145" s="44" t="str">
        <f>IF('DATA VALIDATION'!O147="y","Row empty btw years!",CONCATENATE(IF('DATA VALIDATION'!M147="y","Year missing;",""),IF('DATA VALIDATION'!N147="y","See Note!;",""),IF('DATA VALIDATION'!P147&gt;0,"Wrong entry","")))</f>
        <v/>
      </c>
      <c r="B145" s="4"/>
      <c r="C145" s="4"/>
      <c r="D145" s="4"/>
      <c r="E145" s="4"/>
      <c r="F145" s="4"/>
      <c r="G145" s="4"/>
      <c r="H145" s="4"/>
      <c r="I145" s="4"/>
      <c r="J145" s="4"/>
      <c r="K145" s="4"/>
      <c r="L145" s="11"/>
      <c r="M145" s="11"/>
    </row>
    <row r="146" spans="1:13">
      <c r="A146" s="44" t="str">
        <f>IF('DATA VALIDATION'!O148="y","Row empty btw years!",CONCATENATE(IF('DATA VALIDATION'!M148="y","Year missing;",""),IF('DATA VALIDATION'!N148="y","See Note!;",""),IF('DATA VALIDATION'!P148&gt;0,"Wrong entry","")))</f>
        <v/>
      </c>
      <c r="B146" s="4"/>
      <c r="C146" s="4"/>
      <c r="D146" s="4"/>
      <c r="E146" s="4"/>
      <c r="F146" s="4"/>
      <c r="G146" s="4"/>
      <c r="H146" s="4"/>
      <c r="I146" s="4"/>
      <c r="J146" s="4"/>
      <c r="K146" s="4"/>
      <c r="L146" s="11"/>
      <c r="M146" s="11"/>
    </row>
    <row r="147" spans="1:13">
      <c r="A147" s="44" t="str">
        <f>IF('DATA VALIDATION'!O149="y","Row empty btw years!",CONCATENATE(IF('DATA VALIDATION'!M149="y","Year missing;",""),IF('DATA VALIDATION'!N149="y","See Note!;",""),IF('DATA VALIDATION'!P149&gt;0,"Wrong entry","")))</f>
        <v/>
      </c>
      <c r="B147" s="4"/>
      <c r="C147" s="4"/>
      <c r="D147" s="4"/>
      <c r="E147" s="4"/>
      <c r="F147" s="4"/>
      <c r="G147" s="4"/>
      <c r="H147" s="4"/>
      <c r="I147" s="4"/>
      <c r="J147" s="4"/>
      <c r="K147" s="4"/>
      <c r="L147" s="11"/>
      <c r="M147" s="11"/>
    </row>
    <row r="148" spans="1:13">
      <c r="A148" s="44" t="str">
        <f>IF('DATA VALIDATION'!O150="y","Row empty btw years!",CONCATENATE(IF('DATA VALIDATION'!M150="y","Year missing;",""),IF('DATA VALIDATION'!N150="y","See Note!;",""),IF('DATA VALIDATION'!P150&gt;0,"Wrong entry","")))</f>
        <v/>
      </c>
      <c r="B148" s="4"/>
      <c r="C148" s="4"/>
      <c r="D148" s="4"/>
      <c r="E148" s="4"/>
      <c r="F148" s="4"/>
      <c r="G148" s="4"/>
      <c r="H148" s="4"/>
      <c r="I148" s="4"/>
      <c r="J148" s="4"/>
      <c r="K148" s="4"/>
      <c r="L148" s="11"/>
      <c r="M148" s="11"/>
    </row>
    <row r="149" spans="1:13">
      <c r="A149" s="44" t="str">
        <f>IF('DATA VALIDATION'!O151="y","Row empty btw years!",CONCATENATE(IF('DATA VALIDATION'!M151="y","Year missing;",""),IF('DATA VALIDATION'!N151="y","See Note!;",""),IF('DATA VALIDATION'!P151&gt;0,"Wrong entry","")))</f>
        <v/>
      </c>
      <c r="B149" s="4"/>
      <c r="C149" s="4"/>
      <c r="D149" s="4"/>
      <c r="E149" s="4"/>
      <c r="F149" s="4"/>
      <c r="G149" s="4"/>
      <c r="H149" s="4"/>
      <c r="I149" s="4"/>
      <c r="J149" s="4"/>
      <c r="K149" s="4"/>
      <c r="L149" s="11"/>
      <c r="M149" s="11"/>
    </row>
    <row r="150" spans="1:13">
      <c r="A150" s="44" t="str">
        <f>IF('DATA VALIDATION'!O152="y","Row empty btw years!",CONCATENATE(IF('DATA VALIDATION'!M152="y","Year missing;",""),IF('DATA VALIDATION'!N152="y","See Note!;",""),IF('DATA VALIDATION'!P152&gt;0,"Wrong entry","")))</f>
        <v/>
      </c>
      <c r="B150" s="4"/>
      <c r="C150" s="4"/>
      <c r="D150" s="4"/>
      <c r="E150" s="4"/>
      <c r="F150" s="4"/>
      <c r="G150" s="4"/>
      <c r="H150" s="4"/>
      <c r="I150" s="4"/>
      <c r="J150" s="4"/>
      <c r="K150" s="4"/>
      <c r="L150" s="11"/>
      <c r="M150" s="11"/>
    </row>
    <row r="151" spans="1:13">
      <c r="A151" s="44" t="str">
        <f>IF('DATA VALIDATION'!O153="y","Row empty btw years!",CONCATENATE(IF('DATA VALIDATION'!M153="y","Year missing;",""),IF('DATA VALIDATION'!N153="y","See Note!;",""),IF('DATA VALIDATION'!P153&gt;0,"Wrong entry","")))</f>
        <v/>
      </c>
      <c r="B151" s="4"/>
      <c r="C151" s="4"/>
      <c r="D151" s="4"/>
      <c r="E151" s="4"/>
      <c r="F151" s="4"/>
      <c r="G151" s="4"/>
      <c r="H151" s="4"/>
      <c r="I151" s="4"/>
      <c r="J151" s="4"/>
      <c r="K151" s="4"/>
      <c r="L151" s="11"/>
      <c r="M151" s="11"/>
    </row>
    <row r="152" spans="1:13">
      <c r="A152" s="44" t="str">
        <f>IF('DATA VALIDATION'!O154="y","Row empty btw years!",CONCATENATE(IF('DATA VALIDATION'!M154="y","Year missing;",""),IF('DATA VALIDATION'!N154="y","See Note!;",""),IF('DATA VALIDATION'!P154&gt;0,"Wrong entry","")))</f>
        <v/>
      </c>
      <c r="B152" s="4"/>
      <c r="C152" s="4"/>
      <c r="D152" s="4"/>
      <c r="E152" s="4"/>
      <c r="F152" s="4"/>
      <c r="G152" s="4"/>
      <c r="H152" s="4"/>
      <c r="I152" s="4"/>
      <c r="J152" s="4"/>
      <c r="K152" s="4"/>
      <c r="L152" s="11"/>
      <c r="M152" s="11"/>
    </row>
    <row r="153" spans="1:13">
      <c r="A153" s="44" t="str">
        <f>IF('DATA VALIDATION'!O155="y","Row empty btw years!",CONCATENATE(IF('DATA VALIDATION'!M155="y","Year missing;",""),IF('DATA VALIDATION'!N155="y","See Note!;",""),IF('DATA VALIDATION'!P155&gt;0,"Wrong entry","")))</f>
        <v/>
      </c>
      <c r="B153" s="4"/>
      <c r="C153" s="4"/>
      <c r="D153" s="4"/>
      <c r="E153" s="4"/>
      <c r="F153" s="4"/>
      <c r="G153" s="4"/>
      <c r="H153" s="4"/>
      <c r="I153" s="4"/>
      <c r="J153" s="4"/>
      <c r="K153" s="4"/>
      <c r="L153" s="11"/>
      <c r="M153" s="11"/>
    </row>
    <row r="154" spans="1:13">
      <c r="A154" s="44" t="str">
        <f>IF('DATA VALIDATION'!O156="y","Row empty btw years!",CONCATENATE(IF('DATA VALIDATION'!M156="y","Year missing;",""),IF('DATA VALIDATION'!N156="y","See Note!;",""),IF('DATA VALIDATION'!P156&gt;0,"Wrong entry","")))</f>
        <v/>
      </c>
      <c r="B154" s="4"/>
      <c r="C154" s="4"/>
      <c r="D154" s="4"/>
      <c r="E154" s="4"/>
      <c r="F154" s="4"/>
      <c r="G154" s="4"/>
      <c r="H154" s="4"/>
      <c r="I154" s="4"/>
      <c r="J154" s="4"/>
      <c r="K154" s="4"/>
      <c r="L154" s="11"/>
      <c r="M154" s="11"/>
    </row>
    <row r="155" spans="1:13">
      <c r="A155" s="44" t="str">
        <f>IF('DATA VALIDATION'!O157="y","Row empty btw years!",CONCATENATE(IF('DATA VALIDATION'!M157="y","Year missing;",""),IF('DATA VALIDATION'!N157="y","See Note!;",""),IF('DATA VALIDATION'!P157&gt;0,"Wrong entry","")))</f>
        <v/>
      </c>
      <c r="B155" s="4"/>
      <c r="C155" s="4"/>
      <c r="D155" s="4"/>
      <c r="E155" s="4"/>
      <c r="F155" s="4"/>
      <c r="G155" s="4"/>
      <c r="H155" s="4"/>
      <c r="I155" s="4"/>
      <c r="J155" s="4"/>
      <c r="K155" s="4"/>
      <c r="L155" s="11"/>
      <c r="M155" s="11"/>
    </row>
    <row r="156" spans="1:13">
      <c r="A156" s="44" t="str">
        <f>IF('DATA VALIDATION'!O158="y","Row empty btw years!",CONCATENATE(IF('DATA VALIDATION'!M158="y","Year missing;",""),IF('DATA VALIDATION'!N158="y","See Note!;",""),IF('DATA VALIDATION'!P158&gt;0,"Wrong entry","")))</f>
        <v/>
      </c>
      <c r="B156" s="4"/>
      <c r="C156" s="4"/>
      <c r="D156" s="4"/>
      <c r="E156" s="4"/>
      <c r="F156" s="4"/>
      <c r="G156" s="4"/>
      <c r="H156" s="4"/>
      <c r="I156" s="4"/>
      <c r="J156" s="4"/>
      <c r="K156" s="4"/>
      <c r="L156" s="11"/>
      <c r="M156" s="11"/>
    </row>
    <row r="157" spans="1:13">
      <c r="A157" s="44" t="str">
        <f>IF('DATA VALIDATION'!O159="y","Row empty btw years!",CONCATENATE(IF('DATA VALIDATION'!M159="y","Year missing;",""),IF('DATA VALIDATION'!N159="y","See Note!;",""),IF('DATA VALIDATION'!P159&gt;0,"Wrong entry","")))</f>
        <v/>
      </c>
      <c r="B157" s="4"/>
      <c r="C157" s="4"/>
      <c r="D157" s="4"/>
      <c r="E157" s="4"/>
      <c r="F157" s="4"/>
      <c r="G157" s="4"/>
      <c r="H157" s="4"/>
      <c r="I157" s="4"/>
      <c r="J157" s="4"/>
      <c r="K157" s="4"/>
      <c r="L157" s="11"/>
      <c r="M157" s="11"/>
    </row>
    <row r="158" spans="1:13">
      <c r="A158" s="44" t="str">
        <f>IF('DATA VALIDATION'!O160="y","Row empty btw years!",CONCATENATE(IF('DATA VALIDATION'!M160="y","Year missing;",""),IF('DATA VALIDATION'!N160="y","See Note!;",""),IF('DATA VALIDATION'!P160&gt;0,"Wrong entry","")))</f>
        <v/>
      </c>
      <c r="B158" s="4"/>
      <c r="C158" s="4"/>
      <c r="D158" s="4"/>
      <c r="E158" s="4"/>
      <c r="F158" s="4"/>
      <c r="G158" s="4"/>
      <c r="H158" s="4"/>
      <c r="I158" s="4"/>
      <c r="J158" s="4"/>
      <c r="K158" s="4"/>
      <c r="L158" s="11"/>
      <c r="M158" s="11"/>
    </row>
    <row r="159" spans="1:13">
      <c r="A159" s="44" t="str">
        <f>IF('DATA VALIDATION'!O161="y","Row empty btw years!",CONCATENATE(IF('DATA VALIDATION'!M161="y","Year missing;",""),IF('DATA VALIDATION'!N161="y","See Note!;",""),IF('DATA VALIDATION'!P161&gt;0,"Wrong entry","")))</f>
        <v/>
      </c>
      <c r="B159" s="4"/>
      <c r="C159" s="4"/>
      <c r="D159" s="4"/>
      <c r="E159" s="4"/>
      <c r="F159" s="4"/>
      <c r="G159" s="4"/>
      <c r="H159" s="4"/>
      <c r="I159" s="4"/>
      <c r="J159" s="4"/>
      <c r="K159" s="4"/>
      <c r="L159" s="11"/>
      <c r="M159" s="11"/>
    </row>
    <row r="160" spans="1:13">
      <c r="A160" s="44" t="str">
        <f>IF('DATA VALIDATION'!O162="y","Row empty btw years!",CONCATENATE(IF('DATA VALIDATION'!M162="y","Year missing;",""),IF('DATA VALIDATION'!N162="y","See Note!;",""),IF('DATA VALIDATION'!P162&gt;0,"Wrong entry","")))</f>
        <v/>
      </c>
      <c r="B160" s="4"/>
      <c r="C160" s="4"/>
      <c r="D160" s="4"/>
      <c r="E160" s="4"/>
      <c r="F160" s="4"/>
      <c r="G160" s="4"/>
      <c r="H160" s="4"/>
      <c r="I160" s="4"/>
      <c r="J160" s="4"/>
      <c r="K160" s="4"/>
      <c r="L160" s="11"/>
      <c r="M160" s="11"/>
    </row>
    <row r="161" spans="1:13">
      <c r="A161" s="44" t="str">
        <f>IF('DATA VALIDATION'!O163="y","Row empty btw years!",CONCATENATE(IF('DATA VALIDATION'!M163="y","Year missing;",""),IF('DATA VALIDATION'!N163="y","See Note!;",""),IF('DATA VALIDATION'!P163&gt;0,"Wrong entry","")))</f>
        <v/>
      </c>
      <c r="B161" s="4"/>
      <c r="C161" s="4"/>
      <c r="D161" s="4"/>
      <c r="E161" s="4"/>
      <c r="F161" s="4"/>
      <c r="G161" s="4"/>
      <c r="H161" s="4"/>
      <c r="I161" s="4"/>
      <c r="J161" s="4"/>
      <c r="K161" s="4"/>
      <c r="L161" s="11"/>
      <c r="M161" s="11"/>
    </row>
    <row r="162" spans="1:13">
      <c r="A162" s="44" t="str">
        <f>IF('DATA VALIDATION'!O164="y","Row empty btw years!",CONCATENATE(IF('DATA VALIDATION'!M164="y","Year missing;",""),IF('DATA VALIDATION'!N164="y","See Note!;",""),IF('DATA VALIDATION'!P164&gt;0,"Wrong entry","")))</f>
        <v/>
      </c>
      <c r="B162" s="4"/>
      <c r="C162" s="4"/>
      <c r="D162" s="4"/>
      <c r="E162" s="4"/>
      <c r="F162" s="4"/>
      <c r="G162" s="4"/>
      <c r="H162" s="4"/>
      <c r="I162" s="4"/>
      <c r="J162" s="4"/>
      <c r="K162" s="4"/>
      <c r="L162" s="11"/>
      <c r="M162" s="11"/>
    </row>
    <row r="163" spans="1:13">
      <c r="A163" s="44" t="str">
        <f>IF('DATA VALIDATION'!O165="y","Row empty btw years!",CONCATENATE(IF('DATA VALIDATION'!M165="y","Year missing;",""),IF('DATA VALIDATION'!N165="y","See Note!;",""),IF('DATA VALIDATION'!P165&gt;0,"Wrong entry","")))</f>
        <v/>
      </c>
      <c r="B163" s="4"/>
      <c r="C163" s="4"/>
      <c r="D163" s="4"/>
      <c r="E163" s="4"/>
      <c r="F163" s="4"/>
      <c r="G163" s="4"/>
      <c r="H163" s="4"/>
      <c r="I163" s="4"/>
      <c r="J163" s="4"/>
      <c r="K163" s="4"/>
      <c r="L163" s="11"/>
      <c r="M163" s="11"/>
    </row>
    <row r="164" spans="1:13">
      <c r="A164" s="44" t="str">
        <f>IF('DATA VALIDATION'!O166="y","Row empty btw years!",CONCATENATE(IF('DATA VALIDATION'!M166="y","Year missing;",""),IF('DATA VALIDATION'!N166="y","See Note!;",""),IF('DATA VALIDATION'!P166&gt;0,"Wrong entry","")))</f>
        <v/>
      </c>
      <c r="B164" s="4"/>
      <c r="C164" s="4"/>
      <c r="D164" s="4"/>
      <c r="E164" s="4"/>
      <c r="F164" s="4"/>
      <c r="G164" s="4"/>
      <c r="H164" s="4"/>
      <c r="I164" s="4"/>
      <c r="J164" s="4"/>
      <c r="K164" s="4"/>
      <c r="L164" s="11"/>
      <c r="M164" s="11"/>
    </row>
    <row r="165" spans="1:13">
      <c r="A165" s="44" t="str">
        <f>IF('DATA VALIDATION'!O167="y","Row empty btw years!",CONCATENATE(IF('DATA VALIDATION'!M167="y","Year missing;",""),IF('DATA VALIDATION'!N167="y","See Note!;",""),IF('DATA VALIDATION'!P167&gt;0,"Wrong entry","")))</f>
        <v/>
      </c>
      <c r="B165" s="4"/>
      <c r="C165" s="4"/>
      <c r="D165" s="4"/>
      <c r="E165" s="4"/>
      <c r="F165" s="4"/>
      <c r="G165" s="4"/>
      <c r="H165" s="4"/>
      <c r="I165" s="4"/>
      <c r="J165" s="4"/>
      <c r="K165" s="4"/>
      <c r="L165" s="11"/>
      <c r="M165" s="11"/>
    </row>
    <row r="166" spans="1:13">
      <c r="A166" s="44" t="str">
        <f>IF('DATA VALIDATION'!O168="y","Row empty btw years!",CONCATENATE(IF('DATA VALIDATION'!M168="y","Year missing;",""),IF('DATA VALIDATION'!N168="y","See Note!;",""),IF('DATA VALIDATION'!P168&gt;0,"Wrong entry","")))</f>
        <v/>
      </c>
      <c r="B166" s="4"/>
      <c r="C166" s="4"/>
      <c r="D166" s="4"/>
      <c r="E166" s="4"/>
      <c r="F166" s="4"/>
      <c r="G166" s="4"/>
      <c r="H166" s="4"/>
      <c r="I166" s="4"/>
      <c r="J166" s="4"/>
      <c r="K166" s="4"/>
      <c r="L166" s="11"/>
      <c r="M166" s="11"/>
    </row>
    <row r="167" spans="1:13">
      <c r="A167" s="44" t="str">
        <f>IF('DATA VALIDATION'!O169="y","Row empty btw years!",CONCATENATE(IF('DATA VALIDATION'!M169="y","Year missing;",""),IF('DATA VALIDATION'!N169="y","See Note!;",""),IF('DATA VALIDATION'!P169&gt;0,"Wrong entry","")))</f>
        <v/>
      </c>
      <c r="B167" s="4"/>
      <c r="C167" s="4"/>
      <c r="D167" s="4"/>
      <c r="E167" s="4"/>
      <c r="F167" s="4"/>
      <c r="G167" s="4"/>
      <c r="H167" s="4"/>
      <c r="I167" s="4"/>
      <c r="J167" s="4"/>
      <c r="K167" s="4"/>
      <c r="L167" s="11"/>
      <c r="M167" s="11"/>
    </row>
    <row r="168" spans="1:13">
      <c r="A168" s="44" t="str">
        <f>IF('DATA VALIDATION'!O170="y","Row empty btw years!",CONCATENATE(IF('DATA VALIDATION'!M170="y","Year missing;",""),IF('DATA VALIDATION'!N170="y","See Note!;",""),IF('DATA VALIDATION'!P170&gt;0,"Wrong entry","")))</f>
        <v/>
      </c>
      <c r="B168" s="4"/>
      <c r="C168" s="4"/>
      <c r="D168" s="4"/>
      <c r="E168" s="4"/>
      <c r="F168" s="4"/>
      <c r="G168" s="4"/>
      <c r="H168" s="4"/>
      <c r="I168" s="4"/>
      <c r="J168" s="4"/>
      <c r="K168" s="4"/>
      <c r="L168" s="11"/>
      <c r="M168" s="11"/>
    </row>
    <row r="169" spans="1:13">
      <c r="A169" s="44" t="str">
        <f>IF('DATA VALIDATION'!O171="y","Row empty btw years!",CONCATENATE(IF('DATA VALIDATION'!M171="y","Year missing;",""),IF('DATA VALIDATION'!N171="y","See Note!;",""),IF('DATA VALIDATION'!P171&gt;0,"Wrong entry","")))</f>
        <v/>
      </c>
      <c r="B169" s="4"/>
      <c r="C169" s="4"/>
      <c r="D169" s="4"/>
      <c r="E169" s="4"/>
      <c r="F169" s="4"/>
      <c r="G169" s="4"/>
      <c r="H169" s="4"/>
      <c r="I169" s="4"/>
      <c r="J169" s="4"/>
      <c r="K169" s="4"/>
      <c r="L169" s="11"/>
      <c r="M169" s="11"/>
    </row>
    <row r="170" spans="1:13">
      <c r="A170" s="44" t="str">
        <f>IF('DATA VALIDATION'!O172="y","Row empty btw years!",CONCATENATE(IF('DATA VALIDATION'!M172="y","Year missing;",""),IF('DATA VALIDATION'!N172="y","See Note!;",""),IF('DATA VALIDATION'!P172&gt;0,"Wrong entry","")))</f>
        <v/>
      </c>
      <c r="D170" s="4"/>
    </row>
    <row r="171" spans="1:13">
      <c r="A171" s="44" t="str">
        <f>IF('DATA VALIDATION'!O173="y","Row empty btw years!",CONCATENATE(IF('DATA VALIDATION'!M173="y","Year missing;",""),IF('DATA VALIDATION'!N173="y","See Note!;",""),IF('DATA VALIDATION'!P173&gt;0,"Wrong entry","")))</f>
        <v/>
      </c>
      <c r="D171" s="4"/>
    </row>
    <row r="172" spans="1:13">
      <c r="A172" s="44" t="str">
        <f>IF('DATA VALIDATION'!O174="y","Row empty btw years!",CONCATENATE(IF('DATA VALIDATION'!M174="y","Year missing;",""),IF('DATA VALIDATION'!N174="y","See Note!;",""),IF('DATA VALIDATION'!P174&gt;0,"Wrong entry","")))</f>
        <v/>
      </c>
      <c r="D172" s="4"/>
    </row>
    <row r="173" spans="1:13">
      <c r="A173" s="44" t="str">
        <f>IF('DATA VALIDATION'!O175="y","Row empty btw years!",CONCATENATE(IF('DATA VALIDATION'!M175="y","Year missing;",""),IF('DATA VALIDATION'!N175="y","See Note!;",""),IF('DATA VALIDATION'!P175&gt;0,"Wrong entry","")))</f>
        <v/>
      </c>
      <c r="D173" s="4"/>
    </row>
    <row r="174" spans="1:13">
      <c r="A174" s="44" t="str">
        <f>IF('DATA VALIDATION'!O176="y","Row empty btw years!",CONCATENATE(IF('DATA VALIDATION'!M176="y","Year missing;",""),IF('DATA VALIDATION'!N176="y","See Note!;",""),IF('DATA VALIDATION'!P176&gt;0,"Wrong entry","")))</f>
        <v/>
      </c>
      <c r="D174" s="4"/>
    </row>
    <row r="175" spans="1:13">
      <c r="A175" s="44" t="str">
        <f>IF(AND('DATA VALIDATION'!B177=0,B175&gt;0),"See Note above !","")</f>
        <v/>
      </c>
      <c r="D175" s="4"/>
    </row>
    <row r="176" spans="1:13">
      <c r="A176" s="44" t="str">
        <f>IF(AND('DATA VALIDATION'!B178=0,B176&gt;0),"See Note above !","")</f>
        <v/>
      </c>
      <c r="D176" s="4"/>
    </row>
    <row r="177" spans="1:4">
      <c r="A177" s="44" t="str">
        <f>IF(AND('DATA VALIDATION'!B179=0,B177&gt;0),"See Note above !","")</f>
        <v/>
      </c>
      <c r="D177" s="4"/>
    </row>
    <row r="178" spans="1:4">
      <c r="A178" s="44" t="str">
        <f>IF(AND('DATA VALIDATION'!B180=0,B178&gt;0),"See Note above !","")</f>
        <v/>
      </c>
      <c r="D178" s="4"/>
    </row>
    <row r="179" spans="1:4">
      <c r="A179" s="44" t="str">
        <f>IF(AND('DATA VALIDATION'!B181=0,B179&gt;0),"See Note above !","")</f>
        <v/>
      </c>
      <c r="D179" s="4"/>
    </row>
  </sheetData>
  <sheetProtection algorithmName="SHA-512" hashValue="OeZtRt1sOclUcph3J4Gi/vhBCWgOaQ7K5k3vRzH/zmiFQu0DMnKyTMGJrEGFU2cVLRh5a30qiJnV5z15NYREJw==" saltValue="OhCuSr/TdElAxIYAlI7Jgg==" spinCount="100000" sheet="1" selectLockedCells="1"/>
  <mergeCells count="11">
    <mergeCell ref="B1:C1"/>
    <mergeCell ref="B2:C2"/>
    <mergeCell ref="B3:C3"/>
    <mergeCell ref="E3:J3"/>
    <mergeCell ref="L9:M10"/>
    <mergeCell ref="B5:C5"/>
    <mergeCell ref="H8:K8"/>
    <mergeCell ref="H6:K6"/>
    <mergeCell ref="H7:K7"/>
    <mergeCell ref="D7:G7"/>
    <mergeCell ref="D6:G6"/>
  </mergeCells>
  <conditionalFormatting sqref="C12:C174">
    <cfRule type="expression" dxfId="27" priority="14">
      <formula>(C12&gt;52)</formula>
    </cfRule>
    <cfRule type="expression" dxfId="26" priority="15">
      <formula>(C12&lt;1)</formula>
    </cfRule>
  </conditionalFormatting>
  <dataValidations count="6">
    <dataValidation allowBlank="1" showInputMessage="1" showErrorMessage="1" promptTitle="Number of weeks" prompt="Please insert the number of weeks spent in this activity/Centre" sqref="C12:C169" xr:uid="{00000000-0002-0000-0100-000000000000}"/>
    <dataValidation allowBlank="1" showInputMessage="1" showErrorMessage="1" promptTitle="Centre" prompt="Please provide the Name of the Centre/Institution where the activity will take place" sqref="G12:G169" xr:uid="{00000000-0002-0000-0100-000001000000}"/>
    <dataValidation allowBlank="1" showInputMessage="1" showErrorMessage="1" promptTitle="Supervisor" prompt="Please provide Name and Surname of your Supervisor during this activity" sqref="I12:I169" xr:uid="{00000000-0002-0000-0100-000002000000}"/>
    <dataValidation allowBlank="1" showInputMessage="1" showErrorMessage="1" promptTitle="Supervisor" prompt="Please provide the email address of the Supervisor" sqref="J12:J169" xr:uid="{00000000-0002-0000-0100-000003000000}"/>
    <dataValidation operator="equal" allowBlank="1" errorTitle="Wrong" error="Please, do not modify this cell." promptTitle="Type of Activity" prompt="&quot;Clinical&quot;: Weeks spent providing anaesthesia/analgesia to animals_x000a_&quot;Externship&quot;: Weeks spent on clinics in other disciplines (incl. human anaesthesia)._x000a_Other catehories are weeks spent off-clinics." sqref="D11" xr:uid="{00000000-0002-0000-0100-000004000000}"/>
    <dataValidation type="list" allowBlank="1" showInputMessage="1" showErrorMessage="1" sqref="L12:M169" xr:uid="{00000000-0002-0000-0100-000005000000}">
      <formula1>$I$3:$I$3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1" id="{EE5A60F0-20FB-4892-9288-1CDADD133E39}">
            <xm:f>('DATA VALIDATION'!R14="y")</xm:f>
            <x14:dxf>
              <fill>
                <patternFill>
                  <bgColor rgb="FFFF0000"/>
                </patternFill>
              </fill>
            </x14:dxf>
          </x14:cfRule>
          <xm:sqref>D12:F174</xm:sqref>
        </x14:conditionalFormatting>
        <x14:conditionalFormatting xmlns:xm="http://schemas.microsoft.com/office/excel/2006/main">
          <x14:cfRule type="expression" priority="17" id="{2978E49E-8825-4EEA-8F61-20B8EA814435}">
            <xm:f>('DATA VALIDATION'!Q14="y")</xm:f>
            <x14:dxf>
              <fill>
                <patternFill>
                  <bgColor rgb="FFFF0000"/>
                </patternFill>
              </fill>
            </x14:dxf>
          </x14:cfRule>
          <xm:sqref>B12:B174</xm:sqref>
        </x14:conditionalFormatting>
        <x14:conditionalFormatting xmlns:xm="http://schemas.microsoft.com/office/excel/2006/main">
          <x14:cfRule type="expression" priority="13" id="{B4BABF6E-B3B3-4BD3-A31E-A67930B25CBE}">
            <xm:f>('DATA VALIDATION'!A14=0)</xm:f>
            <x14:dxf>
              <fill>
                <patternFill patternType="none">
                  <bgColor auto="1"/>
                </patternFill>
              </fill>
            </x14:dxf>
          </x14:cfRule>
          <xm:sqref>C12:C174</xm:sqref>
        </x14:conditionalFormatting>
        <x14:conditionalFormatting xmlns:xm="http://schemas.microsoft.com/office/excel/2006/main">
          <x14:cfRule type="expression" priority="10" id="{FDAB1F6B-6DF2-4822-997B-3A550F85980D}">
            <xm:f>('DATA VALIDATION'!U14="y")</xm:f>
            <x14:dxf>
              <fill>
                <patternFill>
                  <bgColor rgb="FFFF0000"/>
                </patternFill>
              </fill>
            </x14:dxf>
          </x14:cfRule>
          <xm:sqref>H12:H174</xm:sqref>
        </x14:conditionalFormatting>
        <x14:conditionalFormatting xmlns:xm="http://schemas.microsoft.com/office/excel/2006/main">
          <x14:cfRule type="expression" priority="9" id="{C2293939-968D-4D2C-AB4E-D558927632D2}">
            <xm:f>('DATA VALIDATION'!V14="y")</xm:f>
            <x14:dxf>
              <fill>
                <patternFill>
                  <bgColor rgb="FFFF0000"/>
                </patternFill>
              </fill>
            </x14:dxf>
          </x14:cfRule>
          <xm:sqref>K12:K174</xm:sqref>
        </x14:conditionalFormatting>
        <x14:conditionalFormatting xmlns:xm="http://schemas.microsoft.com/office/excel/2006/main">
          <x14:cfRule type="expression" priority="8" id="{19F99FEC-89EA-4877-ACBC-A46924518E13}">
            <xm:f>('DATA VALIDATION'!AE14="y")</xm:f>
            <x14:dxf>
              <fill>
                <patternFill>
                  <bgColor rgb="FFFF0000"/>
                </patternFill>
              </fill>
            </x14:dxf>
          </x14:cfRule>
          <xm:sqref>D12:K170</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6000000}">
          <x14:formula1>
            <xm:f>'DATA VALIDATION'!$D$3:$D$8</xm:f>
          </x14:formula1>
          <xm:sqref>D175:D179</xm:sqref>
        </x14:dataValidation>
        <x14:dataValidation type="list" errorStyle="warning" allowBlank="1" showInputMessage="1" showErrorMessage="1" errorTitle="Wrong" error="The content of the cell is inappropriate. please delete and use exclusively the dropdown-list." promptTitle="Recognized centre" prompt="Please, use exclusively the dropdown-list to fill this cell" xr:uid="{00000000-0002-0000-0100-000007000000}">
          <x14:formula1>
            <xm:f>'DATA VALIDATION'!$G$3:$G$5</xm:f>
          </x14:formula1>
          <xm:sqref>H12:H174</xm:sqref>
        </x14:dataValidation>
        <x14:dataValidation type="list" errorStyle="warning" allowBlank="1" showInputMessage="1" showErrorMessage="1" errorTitle="Wrong" error="The content of the cell is inappropriate. please delete and use exclusively the dropdown-list." promptTitle="Year of residency" prompt="Please, use exclusively the dropdown-list to fill this cell" xr:uid="{00000000-0002-0000-0100-000008000000}">
          <x14:formula1>
            <xm:f>'DATA VALIDATION'!$C$3:$C$8</xm:f>
          </x14:formula1>
          <xm:sqref>B12:B174</xm:sqref>
        </x14:dataValidation>
        <x14:dataValidation type="list" errorStyle="warning" allowBlank="1" showInputMessage="1" showErrorMessage="1" errorTitle="Wrong" error="The content of the cell is inappropriate. please delete and use exclusively the dropdown-list." promptTitle="Type of activity" prompt="Please, use exclusively the dropdown-list to fill this cell" xr:uid="{00000000-0002-0000-0100-000009000000}">
          <x14:formula1>
            <xm:f>'DATA VALIDATION'!$D$3:$D$8</xm:f>
          </x14:formula1>
          <xm:sqref>D12:D174</xm:sqref>
        </x14:dataValidation>
        <x14:dataValidation type="list" errorStyle="warning" allowBlank="1" showInputMessage="1" showErrorMessage="1" errorTitle="Wrong" error="The content of the cell is inappropriate. please delete and use exclusively the dropdown-list." promptTitle="Species" prompt="Please, use exclusively the dropdown-list to fill this cell" xr:uid="{00000000-0002-0000-0100-00000A000000}">
          <x14:formula1>
            <xm:f>'DATA VALIDATION'!$E$3:$E$8</xm:f>
          </x14:formula1>
          <xm:sqref>E12:E174</xm:sqref>
        </x14:dataValidation>
        <x14:dataValidation type="list" errorStyle="warning" allowBlank="1" showInputMessage="1" showErrorMessage="1" errorTitle="Wrong" error="The content of the cell is inappropriate. please delete and use exclusively the dropdown-list." promptTitle="Supervision" prompt="Please, use exclusively the dropdown-list to fill this cell" xr:uid="{00000000-0002-0000-0100-00000B000000}">
          <x14:formula1>
            <xm:f>'DATA VALIDATION'!$F$3:$F$5</xm:f>
          </x14:formula1>
          <xm:sqref>F12:F174</xm:sqref>
        </x14:dataValidation>
        <x14:dataValidation type="list" errorStyle="warning" allowBlank="1" showInputMessage="1" showErrorMessage="1" errorTitle="Wrong" error="The content of the cell is inappropriate. please delete and use exclusively the dropdown-list." promptTitle="Status" prompt="Please, use exclusively the dropdown-list to fill this cell" xr:uid="{00000000-0002-0000-0100-00000C000000}">
          <x14:formula1>
            <xm:f>'DATA VALIDATION'!$H$3:$H$7</xm:f>
          </x14:formula1>
          <xm:sqref>K12:K174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70"/>
  <sheetViews>
    <sheetView workbookViewId="0">
      <selection activeCell="D2" sqref="D2"/>
    </sheetView>
  </sheetViews>
  <sheetFormatPr defaultColWidth="11" defaultRowHeight="15.95"/>
  <cols>
    <col min="1" max="1" width="14.375" bestFit="1" customWidth="1"/>
    <col min="2" max="3" width="21.625" customWidth="1"/>
    <col min="4" max="4" width="2.875" customWidth="1"/>
    <col min="5" max="5" width="23.625" bestFit="1" customWidth="1"/>
    <col min="6" max="6" width="12.625" bestFit="1" customWidth="1"/>
    <col min="7" max="7" width="9.375" bestFit="1" customWidth="1"/>
    <col min="8" max="12" width="15" customWidth="1"/>
    <col min="13" max="13" width="17.625" bestFit="1" customWidth="1"/>
    <col min="14" max="14" width="7.125" bestFit="1" customWidth="1"/>
    <col min="15" max="15" width="17.125" customWidth="1"/>
    <col min="16" max="16" width="12.5" customWidth="1"/>
    <col min="17" max="17" width="22.125" customWidth="1"/>
  </cols>
  <sheetData>
    <row r="1" spans="1:15" ht="17.100000000000001" thickBot="1">
      <c r="A1" s="34" t="s">
        <v>9</v>
      </c>
      <c r="B1" s="87" t="str">
        <f>Cover!$B$14</f>
        <v>Candidate</v>
      </c>
      <c r="C1" s="88"/>
      <c r="D1" s="4"/>
    </row>
    <row r="2" spans="1:15">
      <c r="A2" s="35" t="s">
        <v>10</v>
      </c>
      <c r="B2" s="89" t="str">
        <f>Cover!$B$29</f>
        <v>Supervisor</v>
      </c>
      <c r="C2" s="90"/>
      <c r="D2" s="4"/>
      <c r="E2" s="111" t="str">
        <f>CONCATENATE("Comment: Your program seems to spread over ",F50," years. This requires a total of AT LEAST ",I50," weeks, but NOT MORE than ",J50," weeks in CLINICAL ACTIVITY.")</f>
        <v>Comment: Your program seems to spread over 3 years. This requires a total of AT LEAST 94 weeks, but NOT MORE than 124 weeks in CLINICAL ACTIVITY.</v>
      </c>
      <c r="F2" s="112"/>
      <c r="G2" s="112"/>
      <c r="H2" s="112"/>
      <c r="I2" s="112"/>
      <c r="J2" s="113"/>
    </row>
    <row r="3" spans="1:15" ht="17.100000000000001" thickBot="1">
      <c r="A3" s="36" t="s">
        <v>11</v>
      </c>
      <c r="B3" s="91">
        <f>Cover!F35</f>
        <v>0</v>
      </c>
      <c r="C3" s="92"/>
      <c r="D3" s="10"/>
      <c r="E3" s="114"/>
      <c r="F3" s="115"/>
      <c r="G3" s="115"/>
      <c r="H3" s="115"/>
      <c r="I3" s="115"/>
      <c r="J3" s="116"/>
    </row>
    <row r="4" spans="1:15">
      <c r="B4" s="38"/>
      <c r="C4" s="38"/>
      <c r="D4" s="10"/>
      <c r="E4" s="21"/>
      <c r="F4" s="21"/>
      <c r="G4" s="21"/>
      <c r="H4" s="21"/>
      <c r="I4" s="21"/>
      <c r="J4" s="21"/>
    </row>
    <row r="5" spans="1:15" ht="17.100000000000001" thickBot="1">
      <c r="A5" s="122" t="s">
        <v>36</v>
      </c>
      <c r="B5" s="122"/>
      <c r="C5" s="122"/>
      <c r="H5" s="123" t="s">
        <v>37</v>
      </c>
      <c r="I5" s="123"/>
      <c r="J5" s="123"/>
      <c r="K5" s="123"/>
      <c r="L5" s="123"/>
    </row>
    <row r="6" spans="1:15" ht="17.100000000000001" thickBot="1">
      <c r="A6" s="117" t="str">
        <f>IF(G6=L50,"OK",CONCATENATE("Total amount of weeks does not fit for ",F50," years - See year ",E49))</f>
        <v xml:space="preserve">Total amount of weeks does not fit for 3 years - See year 1 2 3  </v>
      </c>
      <c r="B6" s="118"/>
      <c r="C6" s="119"/>
      <c r="E6" s="27" t="s">
        <v>38</v>
      </c>
      <c r="G6" s="72">
        <f>IF(G65+G81+G97+G113+G129=0,0.0001,G65+G81+G97+G113+G129)</f>
        <v>1E-4</v>
      </c>
      <c r="H6" s="59">
        <f>H33+H8</f>
        <v>1</v>
      </c>
      <c r="I6" s="13"/>
      <c r="J6" s="13"/>
      <c r="K6" s="13"/>
      <c r="L6" s="63">
        <f>L10+L21+L34+L35</f>
        <v>2</v>
      </c>
    </row>
    <row r="7" spans="1:15" ht="17.100000000000001" thickBot="1">
      <c r="A7" s="43"/>
      <c r="B7" s="43"/>
      <c r="C7" s="43"/>
      <c r="H7" s="54"/>
      <c r="I7" s="50"/>
      <c r="J7" s="50"/>
      <c r="K7" s="50"/>
      <c r="L7" s="55"/>
    </row>
    <row r="8" spans="1:15" ht="17.100000000000001" thickBot="1">
      <c r="A8" s="117" t="str">
        <f>IF(AND(G8&gt;(I50-1),G8&lt;(J50+1)),"OK",CONCATENATE("Total amount of clinical weeks does not fit for ",F50," years"))</f>
        <v>Total amount of clinical weeks does not fit for 3 years</v>
      </c>
      <c r="B8" s="118"/>
      <c r="C8" s="119"/>
      <c r="E8" s="27" t="s">
        <v>39</v>
      </c>
      <c r="G8" s="72">
        <f>IF(G55+G71+G87+G103+G119=0,0.0001,G55+G71+G87+G103+G119)</f>
        <v>1E-4</v>
      </c>
      <c r="H8" s="15">
        <f>G8/G6</f>
        <v>1</v>
      </c>
      <c r="I8" s="60">
        <f>I21+I10</f>
        <v>2</v>
      </c>
      <c r="J8" s="51"/>
      <c r="K8" s="50"/>
      <c r="L8" s="55"/>
    </row>
    <row r="9" spans="1:15" ht="17.100000000000001" thickBot="1">
      <c r="A9" s="43"/>
      <c r="B9" s="43"/>
      <c r="C9" s="43"/>
      <c r="E9" s="5"/>
      <c r="H9" s="17"/>
      <c r="I9" s="51"/>
      <c r="J9" s="51"/>
      <c r="K9" s="50"/>
      <c r="L9" s="18"/>
    </row>
    <row r="10" spans="1:15" ht="17.100000000000001" thickBot="1">
      <c r="A10" s="117" t="str">
        <f>IF(G10&gt;64,"OK",CONCATENATE("Total amount of supervised weeks seems insufficient"))</f>
        <v>Total amount of supervised weeks seems insufficient</v>
      </c>
      <c r="B10" s="118"/>
      <c r="C10" s="119"/>
      <c r="E10" s="49" t="s">
        <v>40</v>
      </c>
      <c r="G10" s="71">
        <f>IF(G53+G69+G85+G101+G117=0,0.0001,G53+G69+G85+G101+G117)</f>
        <v>1E-4</v>
      </c>
      <c r="H10" s="17"/>
      <c r="I10" s="52">
        <f>G10/G8</f>
        <v>1</v>
      </c>
      <c r="J10" s="61">
        <f>J12+J11</f>
        <v>0</v>
      </c>
      <c r="K10" s="51"/>
      <c r="L10" s="16">
        <f>G10/G6</f>
        <v>1</v>
      </c>
    </row>
    <row r="11" spans="1:15">
      <c r="A11" s="43"/>
      <c r="B11" s="43"/>
      <c r="C11" s="43"/>
      <c r="E11" s="5" t="s">
        <v>41</v>
      </c>
      <c r="F11" s="5"/>
      <c r="G11">
        <f>L53+L69+L85+L101+L117</f>
        <v>0</v>
      </c>
      <c r="H11" s="17"/>
      <c r="I11" s="51"/>
      <c r="J11" s="53">
        <f>G11/G10</f>
        <v>0</v>
      </c>
      <c r="K11" s="51"/>
      <c r="L11" s="18"/>
      <c r="O11" s="21"/>
    </row>
    <row r="12" spans="1:15">
      <c r="A12" s="43"/>
      <c r="B12" s="43"/>
      <c r="C12" s="43"/>
      <c r="E12" s="5" t="s">
        <v>42</v>
      </c>
      <c r="F12" s="5"/>
      <c r="G12">
        <f>O53+O69+O85+O101+O117</f>
        <v>0</v>
      </c>
      <c r="H12" s="17"/>
      <c r="I12" s="51"/>
      <c r="J12" s="53">
        <f>G12/G10</f>
        <v>0</v>
      </c>
      <c r="K12" s="51"/>
      <c r="L12" s="18"/>
    </row>
    <row r="13" spans="1:15">
      <c r="A13" s="117" t="str">
        <f>IF(G13&gt;19,"OK",CONCATENATE("Amount of supervised weeks in small animals seems insufficient"))</f>
        <v>Amount of supervised weeks in small animals seems insufficient</v>
      </c>
      <c r="B13" s="118"/>
      <c r="C13" s="119"/>
      <c r="E13" s="120" t="s">
        <v>43</v>
      </c>
      <c r="F13" s="120"/>
      <c r="G13">
        <f>J58+J74+J90+J106+J122</f>
        <v>0</v>
      </c>
      <c r="H13" s="17"/>
      <c r="I13" s="51"/>
      <c r="J13" s="51"/>
      <c r="K13" s="64">
        <f>G13/$G$10</f>
        <v>0</v>
      </c>
      <c r="L13" s="18"/>
    </row>
    <row r="14" spans="1:15">
      <c r="A14" s="117" t="str">
        <f>IF(G14&gt;19,"OK",CONCATENATE("Amount of supervised weeks in large animals seems insufficient"))</f>
        <v>Amount of supervised weeks in large animals seems insufficient</v>
      </c>
      <c r="B14" s="118"/>
      <c r="C14" s="119"/>
      <c r="E14" s="120" t="s">
        <v>44</v>
      </c>
      <c r="F14" s="120"/>
      <c r="G14">
        <f>G16+G15</f>
        <v>0</v>
      </c>
      <c r="H14" s="17"/>
      <c r="I14" s="51"/>
      <c r="J14" s="51"/>
      <c r="K14" s="64">
        <f>K15+K16</f>
        <v>0</v>
      </c>
      <c r="L14" s="18"/>
    </row>
    <row r="15" spans="1:15">
      <c r="A15" s="117" t="str">
        <f>IF(G15&gt;0,"OK",CONCATENATE("Amount of supervised weeks in equines seems insufficient"))</f>
        <v>Amount of supervised weeks in equines seems insufficient</v>
      </c>
      <c r="B15" s="118"/>
      <c r="C15" s="119"/>
      <c r="E15" s="121" t="s">
        <v>45</v>
      </c>
      <c r="F15" s="121"/>
      <c r="G15">
        <f>L58+L74+L90+L106+L122</f>
        <v>0</v>
      </c>
      <c r="H15" s="17"/>
      <c r="I15" s="51"/>
      <c r="J15" s="51"/>
      <c r="K15" s="65">
        <f>G15/$G$10</f>
        <v>0</v>
      </c>
      <c r="L15" s="18"/>
    </row>
    <row r="16" spans="1:15">
      <c r="A16" s="117" t="str">
        <f>IF(G16&gt;0,"OK",CONCATENATE("Amount of supervised weeks in ruminants seems insufficient"))</f>
        <v>Amount of supervised weeks in ruminants seems insufficient</v>
      </c>
      <c r="B16" s="118"/>
      <c r="C16" s="119"/>
      <c r="E16" s="127" t="s">
        <v>46</v>
      </c>
      <c r="F16" s="121"/>
      <c r="G16">
        <f>N58+N74+N90+N106+N122</f>
        <v>0</v>
      </c>
      <c r="H16" s="17"/>
      <c r="I16" s="51"/>
      <c r="J16" s="51"/>
      <c r="K16" s="65">
        <f>G16/$G$10</f>
        <v>0</v>
      </c>
      <c r="L16" s="18"/>
    </row>
    <row r="17" spans="1:14">
      <c r="A17" s="117" t="str">
        <f>IF(G17&gt;1,"OK",CONCATENATE("Amount of supervised weeks in laboratory animals seems insufficient"))</f>
        <v>Amount of supervised weeks in laboratory animals seems insufficient</v>
      </c>
      <c r="B17" s="118"/>
      <c r="C17" s="119"/>
      <c r="E17" s="120" t="s">
        <v>47</v>
      </c>
      <c r="F17" s="120"/>
      <c r="G17" s="42">
        <f>P58+P74+P90+P106+P122</f>
        <v>0</v>
      </c>
      <c r="H17" s="17"/>
      <c r="I17" s="51"/>
      <c r="J17" s="51"/>
      <c r="K17" s="64">
        <f>G17/$G$10</f>
        <v>0</v>
      </c>
      <c r="L17" s="18"/>
    </row>
    <row r="18" spans="1:14" ht="17.100000000000001" thickBot="1">
      <c r="A18" s="43"/>
      <c r="B18" s="43"/>
      <c r="C18" s="43"/>
      <c r="E18" s="109" t="s">
        <v>48</v>
      </c>
      <c r="F18" s="109"/>
      <c r="G18">
        <f>R58+R74+R90+R106+R122</f>
        <v>0</v>
      </c>
      <c r="H18" s="17"/>
      <c r="I18" s="51"/>
      <c r="J18" s="51"/>
      <c r="K18" s="64">
        <f>G18/$G$10</f>
        <v>0</v>
      </c>
      <c r="L18" s="18"/>
    </row>
    <row r="19" spans="1:14" ht="17.100000000000001" thickBot="1">
      <c r="H19" s="17"/>
      <c r="I19" s="51"/>
      <c r="J19" s="56"/>
      <c r="K19" s="66" t="str">
        <f>CONCATENATE("Total: ",(ROUNDDOWN((K13+K14+K17+K18)*100,0)),"%")</f>
        <v>Total: 0%</v>
      </c>
      <c r="L19" s="18"/>
    </row>
    <row r="20" spans="1:14">
      <c r="A20" s="43"/>
      <c r="B20" s="43"/>
      <c r="C20" s="43"/>
      <c r="G20" s="22"/>
      <c r="H20" s="17"/>
      <c r="I20" s="51"/>
      <c r="J20" s="56"/>
      <c r="K20" s="51"/>
      <c r="L20" s="18"/>
    </row>
    <row r="21" spans="1:14">
      <c r="A21" s="126"/>
      <c r="B21" s="126"/>
      <c r="C21" s="126"/>
      <c r="E21" s="49" t="s">
        <v>49</v>
      </c>
      <c r="G21" s="71">
        <f>IF(I53+I69+I85+I101+I117=0,0.0001,I53+I69+I85+I101+I117)</f>
        <v>1E-4</v>
      </c>
      <c r="H21" s="17"/>
      <c r="I21" s="52">
        <f>G21/G8</f>
        <v>1</v>
      </c>
      <c r="J21" s="51"/>
      <c r="K21" s="51"/>
      <c r="L21" s="16">
        <f>G21/G6</f>
        <v>1</v>
      </c>
      <c r="N21" s="14"/>
    </row>
    <row r="22" spans="1:14">
      <c r="A22" s="117" t="str">
        <f>IF(G13+G22&gt;27,"OK",CONCATENATE("Amount of weeks in small animals seems insufficient"))</f>
        <v>Amount of weeks in small animals seems insufficient</v>
      </c>
      <c r="B22" s="118"/>
      <c r="C22" s="119"/>
      <c r="E22" s="109" t="s">
        <v>43</v>
      </c>
      <c r="F22" s="109"/>
      <c r="G22">
        <f>J59+J75+J91+J107+J123</f>
        <v>0</v>
      </c>
      <c r="H22" s="17"/>
      <c r="I22" s="51"/>
      <c r="J22" s="51"/>
      <c r="K22" s="67">
        <f>G22/$G$21</f>
        <v>0</v>
      </c>
      <c r="L22" s="18"/>
      <c r="M22" s="14"/>
    </row>
    <row r="23" spans="1:14">
      <c r="A23" s="117" t="str">
        <f>IF(G14+G23&gt;27,"OK",CONCATENATE("Amount of weeks in large animals seems insufficient"))</f>
        <v>Amount of weeks in large animals seems insufficient</v>
      </c>
      <c r="B23" s="118"/>
      <c r="C23" s="119"/>
      <c r="E23" s="109" t="s">
        <v>50</v>
      </c>
      <c r="F23" s="109"/>
      <c r="G23">
        <f>G24+G25</f>
        <v>0</v>
      </c>
      <c r="H23" s="17"/>
      <c r="I23" s="51"/>
      <c r="J23" s="51"/>
      <c r="K23" s="67">
        <f>K24+K25</f>
        <v>0</v>
      </c>
      <c r="L23" s="18"/>
      <c r="M23" s="14"/>
    </row>
    <row r="24" spans="1:14">
      <c r="A24" s="43"/>
      <c r="B24" s="43"/>
      <c r="C24" s="43"/>
      <c r="E24" s="109" t="s">
        <v>45</v>
      </c>
      <c r="F24" s="109"/>
      <c r="G24">
        <f>L59+L75+L91+L107+L123</f>
        <v>0</v>
      </c>
      <c r="H24" s="17"/>
      <c r="I24" s="51"/>
      <c r="J24" s="51"/>
      <c r="K24" s="69">
        <f>G24/$G$21</f>
        <v>0</v>
      </c>
      <c r="L24" s="18"/>
    </row>
    <row r="25" spans="1:14">
      <c r="A25" s="43"/>
      <c r="B25" s="43"/>
      <c r="C25" s="43"/>
      <c r="E25" s="110" t="s">
        <v>46</v>
      </c>
      <c r="F25" s="109"/>
      <c r="G25">
        <f>N59+N75+N91+N107+N123</f>
        <v>0</v>
      </c>
      <c r="H25" s="17"/>
      <c r="I25" s="51"/>
      <c r="J25" s="51"/>
      <c r="K25" s="69">
        <f>G25/$G$21</f>
        <v>0</v>
      </c>
      <c r="L25" s="18"/>
    </row>
    <row r="26" spans="1:14">
      <c r="A26" s="43"/>
      <c r="B26" s="43"/>
      <c r="C26" s="43"/>
      <c r="E26" s="109" t="s">
        <v>47</v>
      </c>
      <c r="F26" s="109"/>
      <c r="G26">
        <f>P59+P75+P91+P107+P123</f>
        <v>0</v>
      </c>
      <c r="H26" s="17"/>
      <c r="I26" s="51"/>
      <c r="J26" s="51"/>
      <c r="K26" s="67">
        <f>G26/$G$21</f>
        <v>0</v>
      </c>
      <c r="L26" s="18"/>
    </row>
    <row r="27" spans="1:14" ht="17.100000000000001" thickBot="1">
      <c r="A27" s="43"/>
      <c r="B27" s="43"/>
      <c r="C27" s="43"/>
      <c r="E27" s="109" t="s">
        <v>48</v>
      </c>
      <c r="F27" s="109"/>
      <c r="G27">
        <f>R59+R75+R91+R107+R123</f>
        <v>0</v>
      </c>
      <c r="H27" s="17"/>
      <c r="I27" s="51"/>
      <c r="J27" s="51"/>
      <c r="K27" s="67">
        <f>G27/$G$21</f>
        <v>0</v>
      </c>
      <c r="L27" s="18"/>
    </row>
    <row r="28" spans="1:14" ht="17.100000000000001" thickBot="1">
      <c r="H28" s="17"/>
      <c r="I28" s="51"/>
      <c r="J28" s="56"/>
      <c r="K28" s="68" t="str">
        <f>CONCATENATE("Total: ",(ROUNDDOWN((K22+K23+K26+K27)*100,0)),"%")</f>
        <v>Total: 0%</v>
      </c>
      <c r="L28" s="18"/>
    </row>
    <row r="29" spans="1:14">
      <c r="E29" t="s">
        <v>51</v>
      </c>
      <c r="H29" s="17"/>
      <c r="I29" s="51"/>
      <c r="J29" s="56"/>
      <c r="K29" s="56"/>
      <c r="L29" s="18"/>
    </row>
    <row r="30" spans="1:14">
      <c r="E30" s="5" t="s">
        <v>52</v>
      </c>
      <c r="G30">
        <f>G22+G13</f>
        <v>0</v>
      </c>
      <c r="H30" s="17"/>
      <c r="I30" s="51"/>
      <c r="J30" s="56"/>
      <c r="K30" s="57">
        <f>(G30/G8)</f>
        <v>0</v>
      </c>
      <c r="L30" s="18"/>
    </row>
    <row r="31" spans="1:14">
      <c r="E31" s="5" t="s">
        <v>53</v>
      </c>
      <c r="G31">
        <f>G23+G14</f>
        <v>0</v>
      </c>
      <c r="H31" s="17"/>
      <c r="I31" s="51"/>
      <c r="J31" s="56"/>
      <c r="K31" s="57">
        <f>G31/G8</f>
        <v>0</v>
      </c>
      <c r="L31" s="18"/>
    </row>
    <row r="32" spans="1:14">
      <c r="H32" s="17"/>
      <c r="I32" s="51"/>
      <c r="J32" s="56"/>
      <c r="K32" s="56"/>
      <c r="L32" s="18"/>
    </row>
    <row r="33" spans="5:12">
      <c r="E33" s="27" t="s">
        <v>54</v>
      </c>
      <c r="G33">
        <f>J65+J81+J97+J113+J129</f>
        <v>0</v>
      </c>
      <c r="H33" s="15">
        <f>G33/G6</f>
        <v>0</v>
      </c>
      <c r="I33" s="51"/>
      <c r="J33" s="51"/>
      <c r="K33" s="51"/>
      <c r="L33" s="18"/>
    </row>
    <row r="34" spans="5:12">
      <c r="E34" s="49" t="s">
        <v>55</v>
      </c>
      <c r="G34">
        <f>M65+M81+M97+M113+M129</f>
        <v>0</v>
      </c>
      <c r="H34" s="17"/>
      <c r="I34" s="51"/>
      <c r="J34" s="51"/>
      <c r="K34" s="51"/>
      <c r="L34" s="16">
        <f>G34/G6</f>
        <v>0</v>
      </c>
    </row>
    <row r="35" spans="5:12">
      <c r="E35" s="49" t="s">
        <v>56</v>
      </c>
      <c r="G35">
        <f>G33-G34</f>
        <v>0</v>
      </c>
      <c r="H35" s="17"/>
      <c r="I35" s="51"/>
      <c r="J35" s="51"/>
      <c r="K35" s="51"/>
      <c r="L35" s="16">
        <f>G35/G6</f>
        <v>0</v>
      </c>
    </row>
    <row r="36" spans="5:12" ht="17.100000000000001" thickBot="1">
      <c r="H36" s="58"/>
      <c r="I36" s="19"/>
      <c r="J36" s="19"/>
      <c r="K36" s="19"/>
      <c r="L36" s="62"/>
    </row>
    <row r="49" spans="5:18" ht="17.100000000000001" thickBot="1">
      <c r="E49" t="str">
        <f>CONCATENATE(E65," ",E81," ",E97," ",E113," ",E129)</f>
        <v xml:space="preserve">1 2 3  </v>
      </c>
      <c r="I49" s="5" t="s">
        <v>57</v>
      </c>
      <c r="J49" t="s">
        <v>58</v>
      </c>
      <c r="L49" t="s">
        <v>59</v>
      </c>
    </row>
    <row r="50" spans="5:18" ht="17.100000000000001" thickBot="1">
      <c r="E50" s="39" t="s">
        <v>60</v>
      </c>
      <c r="F50" s="40">
        <f>IF(COUNTIF('Programme Description'!B12:B169,"5")&gt;0,5,IF(COUNTIF('Programme Description'!B12:B169,"4")&gt;0,4,3))</f>
        <v>3</v>
      </c>
      <c r="G50" s="41" t="s">
        <v>61</v>
      </c>
      <c r="I50">
        <f>IF(F50=5,146,IF(F50=4,120,94))</f>
        <v>94</v>
      </c>
      <c r="J50">
        <f>IF(F50=5,206,IF(F50=4,165,124))</f>
        <v>124</v>
      </c>
      <c r="L50">
        <f>F50*52</f>
        <v>156</v>
      </c>
    </row>
    <row r="52" spans="5:18">
      <c r="E52" t="s">
        <v>62</v>
      </c>
    </row>
    <row r="53" spans="5:18">
      <c r="E53" t="s">
        <v>26</v>
      </c>
      <c r="F53" t="s">
        <v>63</v>
      </c>
      <c r="G53">
        <f>SUMIFS('Programme Description'!$C$12:$C$169, 'Programme Description'!$B$12:$B$169, "=1", 'Programme Description'!$F$12:$F$169, "=Supervised")</f>
        <v>0</v>
      </c>
      <c r="H53" t="s">
        <v>64</v>
      </c>
      <c r="I53">
        <f>SUMIFS('Programme Description'!$C$12:$C$169, 'Programme Description'!$B$12:$B$169, "=1", 'Programme Description'!$F$12:$F$169, "=Non Supervised")</f>
        <v>0</v>
      </c>
      <c r="J53" s="109" t="s">
        <v>65</v>
      </c>
      <c r="K53" s="109"/>
      <c r="L53">
        <f>SUMIFS('Programme Description'!$C$12:$C$169,'Programme Description'!$B$12:$B$169,"=1",'Programme Description'!$F$12:$F$169,"=Supervised",'Programme Description'!$K$12:$K$169,"=ECVAA Specialist or Equivalent")</f>
        <v>0</v>
      </c>
      <c r="M53" s="109" t="s">
        <v>66</v>
      </c>
      <c r="N53" s="109"/>
      <c r="O53">
        <f>SUM(SUMIFS('Programme Description'!$C$12:$C$169,'Programme Description'!$B$12:$B$169,"=1",'Programme Description'!$F$12:$F$169,"=Supervised",'Programme Description'!$K$12:$K$169,"=EBVS Specialist other discipline"),SUMIFS('Programme Description'!$C$12:$C$169,'Programme Description'!$B$12:$B$169,"=1",'Programme Description'!$F$12:$F$169,"=Supervised",'Programme Description'!$K$12:$K$169,"=Non-EBVS recognised Specialist"))</f>
        <v>0</v>
      </c>
    </row>
    <row r="54" spans="5:18">
      <c r="F54" s="5" t="s">
        <v>67</v>
      </c>
      <c r="G54" t="e">
        <f>G53/(SUM(G53+I53))*100</f>
        <v>#DIV/0!</v>
      </c>
      <c r="H54" s="5"/>
      <c r="I54" t="e">
        <f>I53/(SUM(G53+I53))*100</f>
        <v>#DIV/0!</v>
      </c>
      <c r="K54" s="5"/>
    </row>
    <row r="55" spans="5:18" s="3" customFormat="1" ht="53.1" customHeight="1">
      <c r="F55" s="3" t="s">
        <v>68</v>
      </c>
      <c r="G55" s="3">
        <f>SUMIFS('Programme Description'!$C$12:$C$169, 'Programme Description'!$B$12:$B$169, "=1", 'Programme Description'!$D$12:$D$169, "=Clinical (Vet Anaesth)")</f>
        <v>0</v>
      </c>
      <c r="I55" s="3" t="s">
        <v>43</v>
      </c>
      <c r="J55" s="3">
        <f>SUMIFS('Programme Description'!$C$12:$C$169, 'Programme Description'!$B$12:$B$169,"=1", 'Programme Description'!$E$12:$E$169,"=Small Animals (Dogs, cats)")</f>
        <v>0</v>
      </c>
      <c r="K55" s="3" t="s">
        <v>45</v>
      </c>
      <c r="L55" s="3">
        <f>SUMIFS('Programme Description'!$C$12:$C$169, 'Programme Description'!$B$12:$B$169, "=1", 'Programme Description'!$E$12:$E$169, "=Equines" )</f>
        <v>0</v>
      </c>
      <c r="M55" s="2" t="s">
        <v>69</v>
      </c>
      <c r="N55" s="3">
        <f>SUMIFS('Programme Description'!$C$12:$C$169, 'Programme Description'!$B$12:$B$169, "=1", 'Programme Description'!$E$12:$E$169, "=Domestic ruminants, pigs and small camelids" )</f>
        <v>0</v>
      </c>
      <c r="O55" s="3" t="s">
        <v>47</v>
      </c>
      <c r="P55" s="3">
        <f>SUMIFS('Programme Description'!$C$12:$C$169, 'Programme Description'!$B$12:$B$169, "=1", 'Programme Description'!$E$12:$E$169, "=Laboratory Animals" )</f>
        <v>0</v>
      </c>
      <c r="Q55" s="3" t="s">
        <v>48</v>
      </c>
      <c r="R55" s="3">
        <f>SUMIFS('Programme Description'!$C$12:$C$169, 'Programme Description'!$B$12:$B$169, "=1", 'Programme Description'!$E$12:$E$169, "=Others (Exotics,Wild,Zoo…)" )</f>
        <v>0</v>
      </c>
    </row>
    <row r="56" spans="5:18">
      <c r="I56" s="5" t="s">
        <v>67</v>
      </c>
      <c r="J56" t="e">
        <f>J55/G55*100</f>
        <v>#DIV/0!</v>
      </c>
      <c r="L56" t="e">
        <f>L55/G55*100</f>
        <v>#DIV/0!</v>
      </c>
      <c r="N56" t="e">
        <f>N55/G55*100</f>
        <v>#DIV/0!</v>
      </c>
      <c r="P56" t="e">
        <f>P55/G55*100</f>
        <v>#DIV/0!</v>
      </c>
      <c r="R56" t="e">
        <f>R55/G55*100</f>
        <v>#DIV/0!</v>
      </c>
    </row>
    <row r="57" spans="5:18" ht="17.100000000000001">
      <c r="F57" s="2" t="s">
        <v>70</v>
      </c>
      <c r="G57">
        <f>SUMIFS('Programme Description'!$C$12:$C$169, 'Programme Description'!$B$12:$B$169, "=1", 'Programme Description'!$D$12:$D$169, "=Externship")</f>
        <v>0</v>
      </c>
      <c r="I57" t="s">
        <v>71</v>
      </c>
    </row>
    <row r="58" spans="5:18">
      <c r="I58" t="s">
        <v>63</v>
      </c>
      <c r="J58">
        <f>SUMIFS('Programme Description'!$C$12:$C$169, 'Programme Description'!$B$12:$B$169, "=1", 'Programme Description'!$E$12:$E$169, "=Small Animals (Dogs, cats)", 'Programme Description'!$F$12:$F$169, "=Supervised" )</f>
        <v>0</v>
      </c>
      <c r="L58">
        <f>SUMIFS('Programme Description'!$C$12:$C$169, 'Programme Description'!$B$12:$B$169, "=1", 'Programme Description'!$E$12:$E$169, "=Equines", 'Programme Description'!$F$12:$F$169, "=Supervised" )</f>
        <v>0</v>
      </c>
      <c r="N58">
        <f>SUMIFS('Programme Description'!$C$12:$C$169, 'Programme Description'!$B$12:$B$169, "=1", 'Programme Description'!$E$12:$E$169, "=Domestic ruminants, pigs and small camelids", 'Programme Description'!$F$12:$F$169, "=Supervised" )</f>
        <v>0</v>
      </c>
      <c r="P58">
        <f>SUMIFS('Programme Description'!$C$12:$C$169, 'Programme Description'!$B$12:$B$169, "=1", 'Programme Description'!$E$12:$E$169, "=Laboratory Animals", 'Programme Description'!$F$12:$F$169, "=Supervised" )</f>
        <v>0</v>
      </c>
      <c r="R58">
        <f>SUMIFS('Programme Description'!$C$12:$C$169, 'Programme Description'!$B$12:$B$169, "=1", 'Programme Description'!$E$12:$E$169, "=Others (Exotics,Wild,Zoo…)", 'Programme Description'!$F$12:$F$169, "=Supervised" )</f>
        <v>0</v>
      </c>
    </row>
    <row r="59" spans="5:18">
      <c r="F59" t="s">
        <v>72</v>
      </c>
      <c r="G59" s="3">
        <f>SUMIFS('Programme Description'!$C$12:$C$169, 'Programme Description'!$B$12:$B$169, "=1", 'Programme Description'!$D$12:$D$169, "=Study/Publications")</f>
        <v>0</v>
      </c>
      <c r="H59" s="3"/>
      <c r="I59" t="s">
        <v>64</v>
      </c>
      <c r="J59">
        <f>J55-J58</f>
        <v>0</v>
      </c>
      <c r="L59">
        <f>L55-L58</f>
        <v>0</v>
      </c>
      <c r="N59">
        <f>N55-N58</f>
        <v>0</v>
      </c>
      <c r="P59">
        <f>P55-P58</f>
        <v>0</v>
      </c>
      <c r="R59">
        <f>R55-R58</f>
        <v>0</v>
      </c>
    </row>
    <row r="61" spans="5:18">
      <c r="F61" t="s">
        <v>73</v>
      </c>
      <c r="G61">
        <f>SUMIFS('Programme Description'!$C$12:$C$169, 'Programme Description'!$B$12:$B$169, "=1", 'Programme Description'!$D$12:$D$169, "=Annual Leave")</f>
        <v>0</v>
      </c>
      <c r="I61" t="s">
        <v>74</v>
      </c>
      <c r="J61">
        <f>L55+N55</f>
        <v>0</v>
      </c>
    </row>
    <row r="62" spans="5:18">
      <c r="J62" t="e">
        <f>L56+N56</f>
        <v>#DIV/0!</v>
      </c>
      <c r="K62" t="s">
        <v>67</v>
      </c>
    </row>
    <row r="63" spans="5:18">
      <c r="F63" t="s">
        <v>75</v>
      </c>
      <c r="G63">
        <f>SUMIFS('Programme Description'!$C$12:$C$169, 'Programme Description'!$B$12:$B$169, "=1", 'Programme Description'!$D$12:$D$169, "=Others (CPD,…)")</f>
        <v>0</v>
      </c>
    </row>
    <row r="65" spans="5:18" ht="37.35" customHeight="1">
      <c r="E65" t="str">
        <f>IF(G65&lt;&gt;52,"1","")</f>
        <v>1</v>
      </c>
      <c r="F65" s="3" t="s">
        <v>76</v>
      </c>
      <c r="G65" s="3">
        <f>SUMIF('Programme Description'!$B$12:$B$169, "=1", 'Programme Description'!$C$12:$C$169)</f>
        <v>0</v>
      </c>
      <c r="I65" s="2" t="s">
        <v>77</v>
      </c>
      <c r="J65" s="12">
        <f>G57+G59+G61+G63</f>
        <v>0</v>
      </c>
      <c r="L65" s="1" t="s">
        <v>78</v>
      </c>
      <c r="M65" s="3">
        <f>G59</f>
        <v>0</v>
      </c>
    </row>
    <row r="68" spans="5:18">
      <c r="E68" t="s">
        <v>79</v>
      </c>
    </row>
    <row r="69" spans="5:18">
      <c r="E69" t="s">
        <v>26</v>
      </c>
      <c r="F69" t="s">
        <v>63</v>
      </c>
      <c r="G69">
        <f>SUMIFS('Programme Description'!$C$12:$C$169, 'Programme Description'!$B$12:$B$169, "=2", 'Programme Description'!$F$12:$F$169, "=Supervised")</f>
        <v>0</v>
      </c>
      <c r="H69" t="s">
        <v>64</v>
      </c>
      <c r="I69">
        <f>SUMIFS('Programme Description'!C12:C169, 'Programme Description'!B12:B169, "=2", 'Programme Description'!F12:F169, "=Non Supervised")</f>
        <v>0</v>
      </c>
      <c r="J69" s="109" t="s">
        <v>65</v>
      </c>
      <c r="K69" s="109"/>
      <c r="L69">
        <f>SUMIFS('Programme Description'!C12:C169,'Programme Description'!B12:B169,"=2",'Programme Description'!F12:F169,"=Supervised",'Programme Description'!K12:K169,"=ECVAA Specialist or Equivalent")</f>
        <v>0</v>
      </c>
      <c r="M69" s="109" t="s">
        <v>66</v>
      </c>
      <c r="N69" s="109"/>
      <c r="O69">
        <f>SUM(SUMIFS('Programme Description'!$C$12:$C$169,'Programme Description'!$B$12:$B$169,"=2",'Programme Description'!$F$12:$F$169,"=Supervised",'Programme Description'!$K$12:$K$169,"=EBVS Specialist other discipline"),SUMIFS('Programme Description'!$C$12:$C$169,'Programme Description'!$B$12:$B$169,"=2",'Programme Description'!$F$12:$F$169,"=Supervised",'Programme Description'!$K$12:$K$169,"=Non-EBVS recognised Specialist"))</f>
        <v>0</v>
      </c>
    </row>
    <row r="70" spans="5:18">
      <c r="F70" s="5" t="s">
        <v>67</v>
      </c>
      <c r="G70" t="e">
        <f>G69/(SUM(G69+I69))*100</f>
        <v>#DIV/0!</v>
      </c>
      <c r="H70" s="5"/>
      <c r="I70" t="e">
        <f>I69/(SUM(G69+I69))*100</f>
        <v>#DIV/0!</v>
      </c>
      <c r="K70" s="5"/>
    </row>
    <row r="71" spans="5:18" s="3" customFormat="1" ht="53.1" customHeight="1">
      <c r="F71" s="3" t="s">
        <v>68</v>
      </c>
      <c r="G71" s="3">
        <f>SUMIFS('Programme Description'!$C$12:$C$169, 'Programme Description'!$B$12:$B$169, "=2", 'Programme Description'!$D$12:$D$169, "=Clinical (Vet Anaesth)")</f>
        <v>0</v>
      </c>
      <c r="I71" s="3" t="s">
        <v>43</v>
      </c>
      <c r="J71" s="3">
        <f>SUMIFS('Programme Description'!$C$12:$C$169, 'Programme Description'!$B$12:$B$169, "=2", 'Programme Description'!$E$12:$E$169, "=Small Animals (Dogs, cats)" )</f>
        <v>0</v>
      </c>
      <c r="K71" s="3" t="s">
        <v>45</v>
      </c>
      <c r="L71" s="3">
        <f>SUMIFS('Programme Description'!$C$12:$C$169, 'Programme Description'!$B$12:$B$169, "=2", 'Programme Description'!$E$12:$E$169, "=Equines" )</f>
        <v>0</v>
      </c>
      <c r="M71" s="2" t="s">
        <v>69</v>
      </c>
      <c r="N71" s="3">
        <f>SUMIFS('Programme Description'!$C$12:$C$169, 'Programme Description'!$B$12:$B$169, "=2", 'Programme Description'!$E$12:$E$169, "=Domestic ruminants, pigs and small camelids" )</f>
        <v>0</v>
      </c>
      <c r="O71" s="3" t="s">
        <v>80</v>
      </c>
      <c r="P71" s="3">
        <f>SUMIFS('Programme Description'!$C$12:$C$169, 'Programme Description'!$B$12:$B$169, "=2", 'Programme Description'!$E$12:$E$169, "=Laboratory Animals" )</f>
        <v>0</v>
      </c>
      <c r="Q71" s="3" t="s">
        <v>48</v>
      </c>
      <c r="R71" s="3">
        <f>SUMIFS('Programme Description'!$C$12:$C$169, 'Programme Description'!$B$12:$B$169, "=2", 'Programme Description'!$E$12:$E$169, "=Others (Exotics,Wild,Zoo…)" )</f>
        <v>0</v>
      </c>
    </row>
    <row r="72" spans="5:18">
      <c r="I72" s="5" t="s">
        <v>67</v>
      </c>
      <c r="J72" t="e">
        <f>J71/G71*100</f>
        <v>#DIV/0!</v>
      </c>
      <c r="L72" t="e">
        <f>L71/G71*100</f>
        <v>#DIV/0!</v>
      </c>
      <c r="N72" t="e">
        <f>N71/G71*100</f>
        <v>#DIV/0!</v>
      </c>
      <c r="P72" t="e">
        <f>P71/G71*100</f>
        <v>#DIV/0!</v>
      </c>
      <c r="R72" t="e">
        <f>R71/G71*100</f>
        <v>#DIV/0!</v>
      </c>
    </row>
    <row r="73" spans="5:18" ht="17.100000000000001">
      <c r="F73" s="2" t="s">
        <v>70</v>
      </c>
      <c r="G73">
        <f>SUMIFS('Programme Description'!$C$12:$C$169, 'Programme Description'!$B$12:$B$169, "=2", 'Programme Description'!$D$12:$D$169, "=Externship")</f>
        <v>0</v>
      </c>
      <c r="I73" t="s">
        <v>71</v>
      </c>
    </row>
    <row r="74" spans="5:18">
      <c r="I74" s="6" t="s">
        <v>63</v>
      </c>
      <c r="J74">
        <f>SUMIFS('Programme Description'!$C$12:$C$169, 'Programme Description'!$B$12:$B$169, "=2", 'Programme Description'!$E$12:$E$169, "=Small Animals (Dogs, cats)", 'Programme Description'!$F$12:$F$169, "=Supervised" )</f>
        <v>0</v>
      </c>
      <c r="L74">
        <f>SUMIFS('Programme Description'!$C$12:$C$169, 'Programme Description'!$B$12:$B$169, "=2", 'Programme Description'!$E$12:$E$169, "=Equines", 'Programme Description'!$F$12:$F$169, "=Supervised" )</f>
        <v>0</v>
      </c>
      <c r="N74">
        <f>SUMIFS('Programme Description'!$C$12:$C$169, 'Programme Description'!$B$12:$B$169, "=2", 'Programme Description'!$E$12:$E$169, "=Domestic ruminants, pigs and small camelids", 'Programme Description'!$F$12:$F$169, "=Supervised" )</f>
        <v>0</v>
      </c>
      <c r="P74">
        <f>SUMIFS('Programme Description'!$C$12:$C$169, 'Programme Description'!$B$12:$B$169, "=2", 'Programme Description'!$E$12:$E$169, "=Laboratory Animals", 'Programme Description'!$F$12:$F$169, "=Supervised" )</f>
        <v>0</v>
      </c>
      <c r="R74">
        <f>SUMIFS('Programme Description'!$C$12:$C$169, 'Programme Description'!$B$12:$B$169, "=2", 'Programme Description'!$E$12:$E$169, "=Others (Exotics,Wild,Zoo…)", 'Programme Description'!$F$12:$F$169, "=Supervised" )</f>
        <v>0</v>
      </c>
    </row>
    <row r="75" spans="5:18">
      <c r="F75" t="s">
        <v>72</v>
      </c>
      <c r="G75" s="3">
        <f>SUMIFS('Programme Description'!$C$12:$C$169, 'Programme Description'!$B$12:$B$169, "=2", 'Programme Description'!$D$12:$D$169, "=Study/Publications")</f>
        <v>0</v>
      </c>
      <c r="I75" t="s">
        <v>64</v>
      </c>
      <c r="J75">
        <f>J71-J74</f>
        <v>0</v>
      </c>
      <c r="L75">
        <f>L71-L74</f>
        <v>0</v>
      </c>
      <c r="N75">
        <f>N71-N74</f>
        <v>0</v>
      </c>
      <c r="P75">
        <f>P71-P74</f>
        <v>0</v>
      </c>
      <c r="R75">
        <f>R71-R74</f>
        <v>0</v>
      </c>
    </row>
    <row r="77" spans="5:18">
      <c r="F77" t="s">
        <v>73</v>
      </c>
      <c r="G77">
        <f>SUMIFS('Programme Description'!$C$12:$C$169, 'Programme Description'!$B$12:$B$169, "=2", 'Programme Description'!$D$12:$D$169, "=Annual Leave")</f>
        <v>0</v>
      </c>
      <c r="I77" t="s">
        <v>74</v>
      </c>
      <c r="J77">
        <f>L71+N71</f>
        <v>0</v>
      </c>
    </row>
    <row r="78" spans="5:18">
      <c r="J78" t="e">
        <f>L72+N72</f>
        <v>#DIV/0!</v>
      </c>
    </row>
    <row r="79" spans="5:18">
      <c r="F79" t="s">
        <v>75</v>
      </c>
      <c r="G79">
        <f>SUMIFS('Programme Description'!$C$12:$C$169, 'Programme Description'!$B$12:$B$169, "=2", 'Programme Description'!$D$12:$D$169, "=Others (CPD,…)")</f>
        <v>0</v>
      </c>
    </row>
    <row r="81" spans="5:18" ht="35.1" customHeight="1">
      <c r="E81" t="str">
        <f>IF(G81&lt;&gt;52,"2","")</f>
        <v>2</v>
      </c>
      <c r="F81" s="3" t="s">
        <v>76</v>
      </c>
      <c r="G81" s="3">
        <f>SUMIF('Programme Description'!$B$12:$B$169, "=2", 'Programme Description'!$C$12:$C$169)</f>
        <v>0</v>
      </c>
      <c r="I81" s="2" t="s">
        <v>77</v>
      </c>
      <c r="J81" s="12">
        <f>G73+G75+G77+G79</f>
        <v>0</v>
      </c>
      <c r="L81" s="1" t="s">
        <v>78</v>
      </c>
      <c r="M81" s="3">
        <f>G75</f>
        <v>0</v>
      </c>
    </row>
    <row r="84" spans="5:18">
      <c r="E84" s="6" t="s">
        <v>81</v>
      </c>
      <c r="F84" s="6"/>
      <c r="G84" s="6"/>
      <c r="H84" s="6"/>
      <c r="I84" s="6"/>
      <c r="J84" s="6"/>
      <c r="K84" s="6"/>
      <c r="L84" s="6"/>
      <c r="M84" s="6"/>
      <c r="N84" s="6"/>
      <c r="O84" s="6"/>
      <c r="P84" s="6"/>
      <c r="Q84" s="6"/>
    </row>
    <row r="85" spans="5:18">
      <c r="E85" s="6" t="s">
        <v>26</v>
      </c>
      <c r="F85" s="6" t="s">
        <v>63</v>
      </c>
      <c r="G85">
        <f>SUMIFS('Programme Description'!$C$12:$C$169, 'Programme Description'!$B$12:$B$169, "=3", 'Programme Description'!$F$12:$F$169, "=Supervised")</f>
        <v>0</v>
      </c>
      <c r="H85" s="6" t="s">
        <v>64</v>
      </c>
      <c r="I85">
        <f>SUMIFS('Programme Description'!C12:C169, 'Programme Description'!B12:B169, "=3", 'Programme Description'!F12:F169, "=Non Supervised")</f>
        <v>0</v>
      </c>
      <c r="J85" s="124" t="s">
        <v>65</v>
      </c>
      <c r="K85" s="124"/>
      <c r="L85">
        <f>SUMIFS('Programme Description'!C12:C169,'Programme Description'!B12:B169,"=3",'Programme Description'!F12:F169,"=Supervised",'Programme Description'!K12:K169,"=ECVAA Specialist or Equivalent")</f>
        <v>0</v>
      </c>
      <c r="M85" s="109" t="s">
        <v>66</v>
      </c>
      <c r="N85" s="109"/>
      <c r="O85">
        <f>SUM(SUMIFS('Programme Description'!$C$12:$C$169,'Programme Description'!$B$12:$B$169,"=3",'Programme Description'!$F$12:$F$169,"=Supervised",'Programme Description'!$K$12:$K$169,"=EBVS Specialist other discipline"),SUMIFS('Programme Description'!$C$12:$C$169,'Programme Description'!$B$12:$B$169,"=3",'Programme Description'!$F$12:$F$169,"=Supervised",'Programme Description'!$K$12:$K$169,"=Non-EBVS recognised Specialist"))</f>
        <v>0</v>
      </c>
      <c r="P85" s="6"/>
      <c r="Q85" s="6"/>
    </row>
    <row r="86" spans="5:18">
      <c r="E86" s="6"/>
      <c r="F86" s="5" t="s">
        <v>67</v>
      </c>
      <c r="G86" t="e">
        <f>G85/(SUM(G85+I85))*100</f>
        <v>#DIV/0!</v>
      </c>
      <c r="H86" s="5"/>
      <c r="I86" t="e">
        <f>I85/(SUM(G85+I85))*100</f>
        <v>#DIV/0!</v>
      </c>
      <c r="K86" s="5"/>
      <c r="M86" s="6"/>
      <c r="N86" s="6"/>
      <c r="O86" s="6"/>
      <c r="P86" s="6"/>
      <c r="Q86" s="6"/>
    </row>
    <row r="87" spans="5:18" s="3" customFormat="1" ht="49.35" customHeight="1">
      <c r="E87" s="9"/>
      <c r="F87" s="3" t="s">
        <v>68</v>
      </c>
      <c r="G87" s="3">
        <f>SUMIFS('Programme Description'!$C$12:$C$169, 'Programme Description'!$B$12:$B$169, "=3", 'Programme Description'!$D$12:$D$169, "=Clinical (Vet Anaesth)")</f>
        <v>0</v>
      </c>
      <c r="I87" s="9" t="s">
        <v>43</v>
      </c>
      <c r="J87" s="3">
        <f>SUMIFS('Programme Description'!$C$12:$C$169, 'Programme Description'!$B$12:$B$169, "=3", 'Programme Description'!$E$12:$E$169, "=Small Animals (Dogs, cats)" )</f>
        <v>0</v>
      </c>
      <c r="K87" s="9" t="s">
        <v>45</v>
      </c>
      <c r="L87" s="3">
        <f>SUMIFS('Programme Description'!$C$12:$C$169, 'Programme Description'!$B$12:$B$169, "=3", 'Programme Description'!$E$12:$E$169, "=Equines" )</f>
        <v>0</v>
      </c>
      <c r="M87" s="2" t="s">
        <v>69</v>
      </c>
      <c r="N87" s="3">
        <f>SUMIFS('Programme Description'!$C$12:$C$169, 'Programme Description'!$B$12:$B$169, "=3", 'Programme Description'!$E$12:$E$169, "=Domestic ruminants, pigs and small camelids" )</f>
        <v>0</v>
      </c>
      <c r="O87" s="9" t="s">
        <v>80</v>
      </c>
      <c r="P87" s="3">
        <f>SUMIFS('Programme Description'!$C$12:$C$169, 'Programme Description'!$B$12:$B$169, "=3", 'Programme Description'!$E$12:$E$169, "=Laboratory Animals" )</f>
        <v>0</v>
      </c>
      <c r="Q87" s="3" t="s">
        <v>48</v>
      </c>
      <c r="R87" s="3">
        <f>SUMIFS('Programme Description'!$C$12:$C$169, 'Programme Description'!$B$12:$B$169, "=3", 'Programme Description'!$E$12:$E$169, "=Others (Exotics,Wild,Zoo…)" )</f>
        <v>0</v>
      </c>
    </row>
    <row r="88" spans="5:18">
      <c r="E88" s="6"/>
      <c r="H88" s="6"/>
      <c r="I88" s="7" t="s">
        <v>67</v>
      </c>
      <c r="J88" t="e">
        <f>J87/G87*100</f>
        <v>#DIV/0!</v>
      </c>
      <c r="K88" s="6"/>
      <c r="L88" t="e">
        <f>L87/G87*100</f>
        <v>#DIV/0!</v>
      </c>
      <c r="N88" t="e">
        <f>N87/G87*100</f>
        <v>#DIV/0!</v>
      </c>
      <c r="P88" t="e">
        <f>P87/G87*100</f>
        <v>#DIV/0!</v>
      </c>
      <c r="R88" t="e">
        <f>R87/G87*100</f>
        <v>#DIV/0!</v>
      </c>
    </row>
    <row r="89" spans="5:18" ht="17.100000000000001">
      <c r="E89" s="6"/>
      <c r="F89" s="2" t="s">
        <v>70</v>
      </c>
      <c r="G89">
        <f>SUMIFS('Programme Description'!$C$12:$C$169, 'Programme Description'!$B$12:$B$169, "=3", 'Programme Description'!$D$12:$D$169, "=Externship")</f>
        <v>0</v>
      </c>
      <c r="H89" s="6"/>
      <c r="I89" t="s">
        <v>71</v>
      </c>
      <c r="J89" s="6"/>
      <c r="K89" s="6"/>
      <c r="L89" s="6"/>
      <c r="M89" s="6"/>
      <c r="N89" s="6"/>
      <c r="O89" s="6"/>
      <c r="P89" s="6"/>
      <c r="Q89" s="6"/>
      <c r="R89" s="6"/>
    </row>
    <row r="90" spans="5:18">
      <c r="E90" s="6"/>
      <c r="H90" s="6"/>
      <c r="I90" s="6" t="s">
        <v>63</v>
      </c>
      <c r="J90">
        <f>SUMIFS('Programme Description'!$C$12:$C$169, 'Programme Description'!$B$12:$B$169, "=3", 'Programme Description'!$E$12:$E$169, "=Small Animals (Dogs, cats)", 'Programme Description'!$F$12:$F$169, "=Supervised" )</f>
        <v>0</v>
      </c>
      <c r="L90">
        <f>SUMIFS('Programme Description'!$C$12:$C$169, 'Programme Description'!$B$12:$B$169, "=3", 'Programme Description'!$E$12:$E$169, "=Equines", 'Programme Description'!$F$12:$F$169, "=Supervised" )</f>
        <v>0</v>
      </c>
      <c r="N90">
        <f>SUMIFS('Programme Description'!$C$12:$C$169, 'Programme Description'!$B$12:$B$169, "=3", 'Programme Description'!$E$12:$E$169, "=Domestic ruminants, pigs and small camelids", 'Programme Description'!$F$12:$F$169, "=Supervised" )</f>
        <v>0</v>
      </c>
      <c r="P90">
        <f>SUMIFS('Programme Description'!$C$12:$C$169, 'Programme Description'!$B$12:$B$169, "=3", 'Programme Description'!$E$12:$E$169, "=Laboratory Animals", 'Programme Description'!$F$12:$F$169, "=Supervised" )</f>
        <v>0</v>
      </c>
      <c r="R90">
        <f>SUMIFS('Programme Description'!$C$12:$C$169, 'Programme Description'!$B$12:$B$169, "=3", 'Programme Description'!$E$12:$E$169, "=Others (Exotics,Wild,Zoo…)", 'Programme Description'!$F$12:$F$169, "=Supervised" )</f>
        <v>0</v>
      </c>
    </row>
    <row r="91" spans="5:18">
      <c r="E91" s="6"/>
      <c r="F91" t="s">
        <v>72</v>
      </c>
      <c r="G91" s="3">
        <f>SUMIFS('Programme Description'!$C$12:$C$169, 'Programme Description'!$B$12:$B$169, "=3", 'Programme Description'!$D$12:$D$169, "=Study/Publications")</f>
        <v>0</v>
      </c>
      <c r="H91" s="6"/>
      <c r="I91" t="s">
        <v>64</v>
      </c>
      <c r="J91">
        <f>J87-J90</f>
        <v>0</v>
      </c>
      <c r="L91">
        <f>L87-L90</f>
        <v>0</v>
      </c>
      <c r="N91">
        <f>N87-N90</f>
        <v>0</v>
      </c>
      <c r="P91">
        <f>P87-P90</f>
        <v>0</v>
      </c>
      <c r="R91">
        <f>R87-R90</f>
        <v>0</v>
      </c>
    </row>
    <row r="92" spans="5:18">
      <c r="E92" s="6"/>
      <c r="H92" s="6"/>
      <c r="I92" s="6"/>
      <c r="J92" s="6"/>
      <c r="K92" s="6"/>
      <c r="L92" s="6"/>
      <c r="M92" s="6"/>
      <c r="N92" s="6"/>
      <c r="O92" s="6"/>
      <c r="P92" s="6"/>
      <c r="Q92" s="6"/>
    </row>
    <row r="93" spans="5:18">
      <c r="E93" s="6"/>
      <c r="F93" t="s">
        <v>73</v>
      </c>
      <c r="G93">
        <f>SUMIFS('Programme Description'!$C$12:$C$169, 'Programme Description'!$B$12:$B$169, "=3", 'Programme Description'!$D$12:$D$169, "=Annual Leave")</f>
        <v>0</v>
      </c>
      <c r="H93" s="6"/>
      <c r="I93" t="s">
        <v>74</v>
      </c>
      <c r="J93">
        <f>L87+N87</f>
        <v>0</v>
      </c>
      <c r="K93" s="6"/>
      <c r="L93" s="6"/>
      <c r="M93" s="6"/>
      <c r="N93" s="6"/>
      <c r="O93" s="6"/>
      <c r="P93" s="6"/>
      <c r="Q93" s="6"/>
    </row>
    <row r="94" spans="5:18">
      <c r="E94" s="6"/>
      <c r="H94" s="6"/>
      <c r="J94" t="e">
        <f>L88+N88</f>
        <v>#DIV/0!</v>
      </c>
      <c r="K94" s="6"/>
      <c r="L94" s="6"/>
      <c r="M94" s="6"/>
      <c r="N94" s="6"/>
      <c r="O94" s="6"/>
      <c r="P94" s="6"/>
      <c r="Q94" s="6"/>
    </row>
    <row r="95" spans="5:18">
      <c r="E95" s="6"/>
      <c r="F95" t="s">
        <v>75</v>
      </c>
      <c r="G95">
        <f>SUMIFS('Programme Description'!$C$12:$C$169, 'Programme Description'!$B$12:$B$169, "=3", 'Programme Description'!$D$12:$D$169, "=Others (CPD,…)")</f>
        <v>0</v>
      </c>
      <c r="H95" s="6"/>
      <c r="I95" s="6"/>
      <c r="J95" s="6"/>
      <c r="K95" s="6"/>
      <c r="L95" s="6"/>
      <c r="M95" s="6"/>
      <c r="N95" s="6"/>
      <c r="O95" s="6"/>
      <c r="P95" s="6"/>
      <c r="Q95" s="6"/>
    </row>
    <row r="96" spans="5:18">
      <c r="E96" s="6"/>
      <c r="F96" s="6"/>
      <c r="H96" s="6"/>
      <c r="I96" s="6"/>
      <c r="J96" s="6"/>
      <c r="K96" s="6"/>
      <c r="L96" s="6"/>
      <c r="M96" s="6"/>
      <c r="N96" s="6"/>
      <c r="O96" s="6"/>
      <c r="P96" s="6"/>
      <c r="Q96" s="6"/>
    </row>
    <row r="97" spans="5:18" ht="33.950000000000003">
      <c r="E97" t="str">
        <f>IF(G97&lt;&gt;52,"3","")</f>
        <v>3</v>
      </c>
      <c r="F97" s="9" t="s">
        <v>76</v>
      </c>
      <c r="G97" s="3">
        <f>SUMIF('Programme Description'!$B$12:$B$169, "=3", 'Programme Description'!$C$12:$C$169)</f>
        <v>0</v>
      </c>
      <c r="H97" s="6"/>
      <c r="I97" s="2" t="s">
        <v>77</v>
      </c>
      <c r="J97" s="12">
        <f>G89+G91+G93+G95</f>
        <v>0</v>
      </c>
      <c r="L97" s="1" t="s">
        <v>78</v>
      </c>
      <c r="M97" s="3">
        <f>G91</f>
        <v>0</v>
      </c>
      <c r="N97" s="6"/>
      <c r="O97" s="6"/>
      <c r="P97" s="6"/>
      <c r="Q97" s="6"/>
    </row>
    <row r="98" spans="5:18">
      <c r="E98" s="6"/>
      <c r="F98" s="6"/>
      <c r="G98" s="6"/>
      <c r="H98" s="6"/>
      <c r="I98" s="6"/>
      <c r="J98" s="20"/>
      <c r="K98" s="6"/>
      <c r="L98" s="6"/>
      <c r="M98" s="6"/>
      <c r="N98" s="6"/>
      <c r="O98" s="6"/>
      <c r="P98" s="6"/>
      <c r="Q98" s="6"/>
    </row>
    <row r="100" spans="5:18">
      <c r="E100" s="6" t="s">
        <v>82</v>
      </c>
      <c r="F100" s="6"/>
      <c r="G100" s="6"/>
      <c r="H100" s="6"/>
      <c r="I100" s="6"/>
      <c r="J100" s="6"/>
      <c r="K100" s="6"/>
      <c r="L100" s="6"/>
      <c r="M100" s="6"/>
      <c r="N100" s="6"/>
      <c r="O100" s="6"/>
      <c r="P100" s="6"/>
      <c r="Q100" s="6"/>
    </row>
    <row r="101" spans="5:18">
      <c r="E101" s="6" t="s">
        <v>26</v>
      </c>
      <c r="F101" s="6" t="s">
        <v>63</v>
      </c>
      <c r="G101">
        <f>SUMIFS('Programme Description'!$C$12:$C$169, 'Programme Description'!$B$12:$B$169, "=4", 'Programme Description'!$F$12:$F$169, "=Supervised")</f>
        <v>0</v>
      </c>
      <c r="H101" s="6" t="s">
        <v>64</v>
      </c>
      <c r="I101">
        <f>SUMIFS('Programme Description'!C12:C169, 'Programme Description'!B12:B169, "=4", 'Programme Description'!F12:F169, "=Non Supervised")</f>
        <v>0</v>
      </c>
      <c r="J101" s="124" t="s">
        <v>65</v>
      </c>
      <c r="K101" s="124"/>
      <c r="L101">
        <f>SUMIFS('Programme Description'!C12:C169,'Programme Description'!B12:B169,"=4",'Programme Description'!F12:F169,"=Supervised",'Programme Description'!K12:K169,"=ECVAA Specialist or Equivalent")</f>
        <v>0</v>
      </c>
      <c r="M101" s="109" t="s">
        <v>66</v>
      </c>
      <c r="N101" s="109"/>
      <c r="O101">
        <f>SUM(SUMIFS('Programme Description'!$C$12:$C$169,'Programme Description'!$B$12:$B$169,"=4",'Programme Description'!$F$12:$F$169,"=Supervised",'Programme Description'!$K$12:$K$169,"=EBVS Specialist other discipline"),SUMIFS('Programme Description'!$C$12:$C$169,'Programme Description'!$B$12:$B$169,"=4",'Programme Description'!$F$12:$F$169,"=Supervised",'Programme Description'!$K$12:$K$169,"=Non-EBVS recognised Specialist"))</f>
        <v>0</v>
      </c>
      <c r="P101" s="6"/>
      <c r="Q101" s="6"/>
    </row>
    <row r="102" spans="5:18">
      <c r="E102" s="6"/>
      <c r="F102" s="5" t="s">
        <v>67</v>
      </c>
      <c r="G102" t="e">
        <f>G101/(SUM(G101+I101))*100</f>
        <v>#DIV/0!</v>
      </c>
      <c r="H102" s="5"/>
      <c r="I102" t="e">
        <f>I101/(SUM(G101+I101))*100</f>
        <v>#DIV/0!</v>
      </c>
      <c r="K102" s="5"/>
      <c r="M102" s="6"/>
      <c r="N102" s="6"/>
      <c r="O102" s="6"/>
      <c r="P102" s="6"/>
      <c r="Q102" s="6"/>
    </row>
    <row r="103" spans="5:18" s="3" customFormat="1" ht="49.35" customHeight="1">
      <c r="E103" s="9"/>
      <c r="F103" s="3" t="s">
        <v>68</v>
      </c>
      <c r="G103" s="3">
        <f>SUMIFS('Programme Description'!$C$12:$C$169, 'Programme Description'!$B$12:$B$169, "=4", 'Programme Description'!$D$12:$D$169, "=Clinical (Vet Anaesth)")</f>
        <v>0</v>
      </c>
      <c r="I103" s="9" t="s">
        <v>43</v>
      </c>
      <c r="J103" s="3">
        <f>SUMIFS('Programme Description'!$C$12:$C$169, 'Programme Description'!$B$12:$B$169, "=4", 'Programme Description'!$E$12:$E$169, "=Small Animals (Dogs, cats)" )</f>
        <v>0</v>
      </c>
      <c r="K103" s="9" t="s">
        <v>45</v>
      </c>
      <c r="L103" s="3">
        <f>SUMIFS('Programme Description'!$C$12:$C$169, 'Programme Description'!$B$12:$B$169, "=4", 'Programme Description'!$E$12:$E$169, "=Equines" )</f>
        <v>0</v>
      </c>
      <c r="M103" s="2" t="s">
        <v>69</v>
      </c>
      <c r="N103" s="3">
        <f>SUMIFS('Programme Description'!$C$12:$C$169, 'Programme Description'!$B$12:$B$169, "=4", 'Programme Description'!$E$12:$E$169, "=Domestic ruminants, pigs and small camelids" )</f>
        <v>0</v>
      </c>
      <c r="O103" s="9" t="s">
        <v>80</v>
      </c>
      <c r="P103" s="3">
        <f>SUMIFS('Programme Description'!$C$12:$C$169, 'Programme Description'!$B$12:$B$169, "=4", 'Programme Description'!$E$12:$E$169, "=Laboratory Animals" )</f>
        <v>0</v>
      </c>
      <c r="Q103" s="3" t="s">
        <v>48</v>
      </c>
      <c r="R103" s="3">
        <f>SUMIFS('Programme Description'!$C$12:$C$169, 'Programme Description'!$B$12:$B$169, "=4", 'Programme Description'!$E$12:$E$169, "=Others (Exotics,Wild,Zoo…)" )</f>
        <v>0</v>
      </c>
    </row>
    <row r="104" spans="5:18">
      <c r="E104" s="6"/>
      <c r="H104" s="6"/>
      <c r="I104" s="7" t="s">
        <v>67</v>
      </c>
      <c r="J104" t="e">
        <f>J103/G103*100</f>
        <v>#DIV/0!</v>
      </c>
      <c r="K104" s="6"/>
      <c r="L104" t="e">
        <f>L103/G103*100</f>
        <v>#DIV/0!</v>
      </c>
      <c r="N104" t="e">
        <f>N103/G103*100</f>
        <v>#DIV/0!</v>
      </c>
      <c r="P104" t="e">
        <f>P103/G103*100</f>
        <v>#DIV/0!</v>
      </c>
      <c r="R104" t="e">
        <f>R103/G103*100</f>
        <v>#DIV/0!</v>
      </c>
    </row>
    <row r="105" spans="5:18" ht="17.100000000000001">
      <c r="E105" s="6"/>
      <c r="F105" s="2" t="s">
        <v>70</v>
      </c>
      <c r="G105">
        <f>SUMIFS('Programme Description'!$C$12:$C$169, 'Programme Description'!$B$12:$B$169, "=4", 'Programme Description'!$D$12:$D$169, "=Externship")</f>
        <v>0</v>
      </c>
      <c r="H105" s="6"/>
      <c r="I105" s="6" t="s">
        <v>71</v>
      </c>
      <c r="J105" s="6"/>
      <c r="K105" s="6"/>
      <c r="L105" s="6"/>
      <c r="M105" s="6"/>
      <c r="N105" s="6"/>
      <c r="O105" s="6"/>
      <c r="P105" s="6"/>
      <c r="Q105" s="6"/>
      <c r="R105" s="6"/>
    </row>
    <row r="106" spans="5:18">
      <c r="E106" s="6"/>
      <c r="H106" s="6"/>
      <c r="I106" s="6" t="s">
        <v>63</v>
      </c>
      <c r="J106">
        <f>SUMIFS('Programme Description'!$C$12:$C$169, 'Programme Description'!$B$12:$B$169, "=4", 'Programme Description'!$E$12:$E$169, "=Small Animals (Dogs, cats)", 'Programme Description'!$F$12:$F$169, "=Supervised" )</f>
        <v>0</v>
      </c>
      <c r="L106">
        <f>SUMIFS('Programme Description'!$C$12:$C$169, 'Programme Description'!$B$12:$B$169, "=4", 'Programme Description'!$E$12:$E$169, "=Equines", 'Programme Description'!$F$12:$F$169, "=Supervised" )</f>
        <v>0</v>
      </c>
      <c r="N106">
        <f>SUMIFS('Programme Description'!$C$12:$C$169, 'Programme Description'!$B$12:$B$169, "=4", 'Programme Description'!$E$12:$E$169, "=Domestic ruminants, pigs and small camelids", 'Programme Description'!$F$12:$F$169, "=Supervised" )</f>
        <v>0</v>
      </c>
      <c r="P106">
        <f>SUMIFS('Programme Description'!$C$12:$C$169, 'Programme Description'!$B$12:$B$169, "=4", 'Programme Description'!$E$12:$E$169, "=Laboratory Animals", 'Programme Description'!$F$12:$F$169, "=Supervised" )</f>
        <v>0</v>
      </c>
      <c r="R106">
        <f>SUMIFS('Programme Description'!$C$12:$C$169, 'Programme Description'!$B$12:$B$169, "=4", 'Programme Description'!$E$12:$E$169, "=Others (Exotics,Wild,Zoo…)", 'Programme Description'!$F$12:$F$169, "=Supervised" )</f>
        <v>0</v>
      </c>
    </row>
    <row r="107" spans="5:18">
      <c r="E107" s="6"/>
      <c r="F107" t="s">
        <v>72</v>
      </c>
      <c r="G107" s="3">
        <f>SUMIFS('Programme Description'!$C$12:$C$169, 'Programme Description'!$B$12:$B$169, "=4", 'Programme Description'!$D$12:$D$169, "=Study/Publications")</f>
        <v>0</v>
      </c>
      <c r="H107" s="6"/>
      <c r="I107" t="s">
        <v>64</v>
      </c>
      <c r="J107">
        <f>J103-J106</f>
        <v>0</v>
      </c>
      <c r="L107">
        <f>L103-L106</f>
        <v>0</v>
      </c>
      <c r="N107">
        <f>N103-N106</f>
        <v>0</v>
      </c>
      <c r="P107">
        <f>P103-P106</f>
        <v>0</v>
      </c>
      <c r="R107">
        <f>R103-R106</f>
        <v>0</v>
      </c>
    </row>
    <row r="108" spans="5:18">
      <c r="E108" s="6"/>
      <c r="H108" s="6"/>
      <c r="I108" s="6"/>
      <c r="J108" s="6"/>
      <c r="K108" s="6"/>
      <c r="L108" s="6"/>
      <c r="M108" s="6"/>
      <c r="N108" s="6"/>
      <c r="O108" s="6"/>
      <c r="P108" s="6"/>
      <c r="Q108" s="6"/>
    </row>
    <row r="109" spans="5:18">
      <c r="E109" s="6"/>
      <c r="F109" t="s">
        <v>73</v>
      </c>
      <c r="G109">
        <f>SUMIFS('Programme Description'!$C$12:$C$169, 'Programme Description'!$B$12:$B$169, "=4", 'Programme Description'!$D$12:$D$169, "=Annual Leave")</f>
        <v>0</v>
      </c>
      <c r="H109" s="6"/>
      <c r="I109" t="s">
        <v>74</v>
      </c>
      <c r="J109">
        <f>L103+N103</f>
        <v>0</v>
      </c>
      <c r="K109" s="6"/>
      <c r="L109" s="6"/>
      <c r="M109" s="6"/>
      <c r="N109" s="6"/>
      <c r="O109" s="6"/>
      <c r="P109" s="6"/>
      <c r="Q109" s="6"/>
    </row>
    <row r="110" spans="5:18">
      <c r="E110" s="6"/>
      <c r="H110" s="6"/>
      <c r="J110" t="e">
        <f>L104+N104</f>
        <v>#DIV/0!</v>
      </c>
      <c r="K110" s="6"/>
      <c r="L110" s="6"/>
      <c r="M110" s="6"/>
      <c r="N110" s="6"/>
      <c r="O110" s="6"/>
      <c r="P110" s="6"/>
      <c r="Q110" s="6"/>
    </row>
    <row r="111" spans="5:18">
      <c r="E111" s="6"/>
      <c r="F111" t="s">
        <v>75</v>
      </c>
      <c r="G111">
        <f>SUMIFS('Programme Description'!$C$12:$C$169, 'Programme Description'!$B$12:$B$169, "=4", 'Programme Description'!$D$12:$D$169, "=Others (CPD,…)")</f>
        <v>0</v>
      </c>
      <c r="H111" s="6"/>
      <c r="I111" s="6"/>
      <c r="J111" s="6"/>
      <c r="K111" s="6"/>
      <c r="L111" s="6"/>
      <c r="M111" s="6"/>
      <c r="N111" s="6"/>
      <c r="O111" s="6"/>
      <c r="P111" s="6"/>
      <c r="Q111" s="6"/>
    </row>
    <row r="112" spans="5:18">
      <c r="E112" s="6"/>
      <c r="F112" s="6"/>
      <c r="H112" s="6"/>
      <c r="I112" s="6"/>
      <c r="J112" s="6"/>
      <c r="K112" s="6"/>
      <c r="L112" s="6"/>
      <c r="M112" s="6"/>
      <c r="N112" s="6"/>
      <c r="O112" s="6"/>
      <c r="P112" s="6"/>
      <c r="Q112" s="6"/>
    </row>
    <row r="113" spans="5:18" ht="33.950000000000003">
      <c r="E113" t="str">
        <f>IF(AND(F50&gt;3,G113&lt;&gt;52),"4","")</f>
        <v/>
      </c>
      <c r="F113" s="9" t="s">
        <v>76</v>
      </c>
      <c r="G113" s="3">
        <f>SUMIF('Programme Description'!$B$12:$B$169, "=4", 'Programme Description'!$C$12:$C$169)</f>
        <v>0</v>
      </c>
      <c r="H113" s="6"/>
      <c r="I113" s="2" t="s">
        <v>77</v>
      </c>
      <c r="J113" s="12">
        <f>G105+G107+G109+G111</f>
        <v>0</v>
      </c>
      <c r="L113" s="1" t="s">
        <v>78</v>
      </c>
      <c r="M113" s="3">
        <f>G107</f>
        <v>0</v>
      </c>
      <c r="N113" s="6"/>
      <c r="O113" s="6"/>
      <c r="P113" s="6"/>
      <c r="Q113" s="6"/>
    </row>
    <row r="114" spans="5:18">
      <c r="E114" s="6"/>
      <c r="F114" s="6"/>
      <c r="G114" s="6"/>
      <c r="H114" s="6"/>
      <c r="I114" s="6"/>
      <c r="J114" s="6"/>
      <c r="K114" s="6"/>
      <c r="L114" s="6"/>
      <c r="M114" s="6"/>
      <c r="N114" s="6"/>
      <c r="O114" s="6"/>
      <c r="P114" s="6"/>
      <c r="Q114" s="6"/>
    </row>
    <row r="116" spans="5:18">
      <c r="E116" s="6" t="s">
        <v>83</v>
      </c>
      <c r="F116" s="6"/>
      <c r="G116" s="6"/>
      <c r="H116" s="6"/>
      <c r="I116" s="6"/>
      <c r="J116" s="6"/>
      <c r="K116" s="6"/>
      <c r="L116" s="6"/>
      <c r="M116" s="6"/>
      <c r="N116" s="6"/>
      <c r="O116" s="6"/>
      <c r="P116" s="6"/>
      <c r="Q116" s="6"/>
    </row>
    <row r="117" spans="5:18">
      <c r="E117" s="6" t="s">
        <v>26</v>
      </c>
      <c r="F117" s="6" t="s">
        <v>63</v>
      </c>
      <c r="G117">
        <f>SUMIFS('Programme Description'!$C$12:$C$169, 'Programme Description'!$B$12:$B$169, "=5", 'Programme Description'!$F$12:$F$169, "=Supervised")</f>
        <v>0</v>
      </c>
      <c r="H117" s="6" t="s">
        <v>64</v>
      </c>
      <c r="I117">
        <f>SUMIFS('Programme Description'!C12:C169, 'Programme Description'!B12:B169, "=5", 'Programme Description'!F12:F169, "=Non Supervised")</f>
        <v>0</v>
      </c>
      <c r="J117" s="125" t="s">
        <v>65</v>
      </c>
      <c r="K117" s="125"/>
      <c r="L117">
        <f>SUMIFS('Programme Description'!C12:C169,'Programme Description'!B12:B169,"=5",'Programme Description'!F12:F169,"=Supervised",'Programme Description'!K12:K169,"=ECVAA Specialist or Equivalent")</f>
        <v>0</v>
      </c>
      <c r="M117" s="89" t="s">
        <v>66</v>
      </c>
      <c r="N117" s="89"/>
      <c r="O117">
        <f>SUM(SUMIFS('Programme Description'!$C$12:$C$169,'Programme Description'!$B$12:$B$169,"=5",'Programme Description'!$F$12:$F$169,"=Supervised",'Programme Description'!$K$12:$K$169,"=EBVS Specialist other discipline"),SUMIFS('Programme Description'!$C$12:$C$169,'Programme Description'!$B$12:$B$169,"=5",'Programme Description'!$F$12:$F$169,"=Supervised",'Programme Description'!$K$12:$K$169,"=Non-EBVS recognised Specialist"))</f>
        <v>0</v>
      </c>
      <c r="P117" s="6"/>
      <c r="Q117" s="6"/>
    </row>
    <row r="118" spans="5:18">
      <c r="E118" s="6"/>
      <c r="F118" s="5" t="s">
        <v>67</v>
      </c>
      <c r="G118" t="e">
        <f>G117/(SUM(G117+I117))*100</f>
        <v>#DIV/0!</v>
      </c>
      <c r="H118" s="5"/>
      <c r="I118" t="e">
        <f>I117/(SUM(G117+I117))*100</f>
        <v>#DIV/0!</v>
      </c>
      <c r="K118" s="5"/>
      <c r="M118" s="6"/>
      <c r="N118" s="6"/>
      <c r="O118" s="6"/>
      <c r="P118" s="6"/>
      <c r="Q118" s="6"/>
    </row>
    <row r="119" spans="5:18" s="3" customFormat="1" ht="49.35" customHeight="1">
      <c r="E119" s="9"/>
      <c r="F119" s="3" t="s">
        <v>68</v>
      </c>
      <c r="G119" s="3">
        <f>SUMIFS('Programme Description'!$C$12:$C$169, 'Programme Description'!$B$12:$B$169, "=5", 'Programme Description'!$D$12:$D$169, "=Clinical (Vet Anaesth)")</f>
        <v>0</v>
      </c>
      <c r="I119" s="9" t="s">
        <v>43</v>
      </c>
      <c r="J119" s="3">
        <f>SUMIFS('Programme Description'!$C$12:$C$169, 'Programme Description'!$B$12:$B$169, "=5", 'Programme Description'!$E$12:$E$169, "=Small Animals (Dogs, cats)" )</f>
        <v>0</v>
      </c>
      <c r="K119" s="9" t="s">
        <v>45</v>
      </c>
      <c r="L119" s="3">
        <f>SUMIFS('Programme Description'!$C$12:$C$169, 'Programme Description'!$B$12:$B$169, "=5", 'Programme Description'!$E$12:$E$169, "=Equines" )</f>
        <v>0</v>
      </c>
      <c r="M119" s="2" t="s">
        <v>69</v>
      </c>
      <c r="N119" s="3">
        <f>SUMIFS('Programme Description'!$C$12:$C$169, 'Programme Description'!$B$12:$B$169, "=5", 'Programme Description'!$E$12:$E$169, "=Domestic ruminants, pigs and small camelids" )</f>
        <v>0</v>
      </c>
      <c r="O119" s="9" t="s">
        <v>80</v>
      </c>
      <c r="P119" s="3">
        <f>SUMIFS('Programme Description'!$C$12:$C$169, 'Programme Description'!$B$12:$B$169, "=5", 'Programme Description'!$E$12:$E$169, "=Laboratory Animals" )</f>
        <v>0</v>
      </c>
      <c r="Q119" s="3" t="s">
        <v>48</v>
      </c>
      <c r="R119" s="3">
        <f>SUMIFS('Programme Description'!$C$12:$C$169, 'Programme Description'!$B$12:$B$169, "=5", 'Programme Description'!$E$12:$E$169, "=Others (Exotics,Wild,Zoo…)" )</f>
        <v>0</v>
      </c>
    </row>
    <row r="120" spans="5:18">
      <c r="E120" s="6"/>
      <c r="H120" s="6"/>
      <c r="I120" s="7" t="s">
        <v>67</v>
      </c>
      <c r="J120" t="e">
        <f>J119/G119*100</f>
        <v>#DIV/0!</v>
      </c>
      <c r="K120" s="6"/>
      <c r="L120" t="e">
        <f>L119/G119*100</f>
        <v>#DIV/0!</v>
      </c>
      <c r="N120" t="e">
        <f>N119/G119*100</f>
        <v>#DIV/0!</v>
      </c>
      <c r="P120" t="e">
        <f>P119/G119*100</f>
        <v>#DIV/0!</v>
      </c>
      <c r="R120" t="e">
        <f>R119/G119*100</f>
        <v>#DIV/0!</v>
      </c>
    </row>
    <row r="121" spans="5:18" ht="17.100000000000001">
      <c r="E121" s="6"/>
      <c r="F121" s="2" t="s">
        <v>70</v>
      </c>
      <c r="G121">
        <f>SUMIFS('Programme Description'!$C$12:$C$169, 'Programme Description'!$B$12:$B$169, "=5", 'Programme Description'!$D$12:$D$169, "=Externship")</f>
        <v>0</v>
      </c>
      <c r="H121" s="6"/>
      <c r="I121" s="6" t="s">
        <v>71</v>
      </c>
      <c r="J121" s="6"/>
      <c r="K121" s="6"/>
      <c r="L121" s="6"/>
      <c r="M121" s="6"/>
      <c r="N121" s="6"/>
      <c r="O121" s="6"/>
      <c r="P121" s="6"/>
      <c r="Q121" s="6"/>
      <c r="R121" s="6"/>
    </row>
    <row r="122" spans="5:18">
      <c r="E122" s="6"/>
      <c r="H122" s="6"/>
      <c r="I122" s="6" t="s">
        <v>63</v>
      </c>
      <c r="J122">
        <f>SUMIFS('Programme Description'!$C$12:$C$169, 'Programme Description'!$B$12:$B$169, "=5", 'Programme Description'!$E$12:$E$169, "=Small Animals (Dogs, cats)", 'Programme Description'!$F$12:$F$169, "=Supervised" )</f>
        <v>0</v>
      </c>
      <c r="L122">
        <f>SUMIFS('Programme Description'!$C$12:$C$169, 'Programme Description'!$B$12:$B$169, "=5", 'Programme Description'!$E$12:$E$169, "=Equines", 'Programme Description'!$F$12:$F$169, "=Supervised" )</f>
        <v>0</v>
      </c>
      <c r="N122">
        <f>SUMIFS('Programme Description'!$C$12:$C$169, 'Programme Description'!$B$12:$B$169, "=5", 'Programme Description'!$E$12:$E$169, "=Domestic ruminants, pigs and small camelids", 'Programme Description'!$F$12:$F$169, "=Supervised" )</f>
        <v>0</v>
      </c>
      <c r="P122">
        <f>SUMIFS('Programme Description'!$C$12:$C$169, 'Programme Description'!$B$12:$B$169, "=5", 'Programme Description'!$E$12:$E$169, "=Laboratory Animals", 'Programme Description'!$F$12:$F$169, "=Supervised" )</f>
        <v>0</v>
      </c>
      <c r="R122">
        <f>SUMIFS('Programme Description'!$C$12:$C$169, 'Programme Description'!$B$12:$B$169, "=5", 'Programme Description'!$E$12:$E$169, "=Others (Exotics,Wild,Zoo…)", 'Programme Description'!$F$12:$F$169, "=Supervised" )</f>
        <v>0</v>
      </c>
    </row>
    <row r="123" spans="5:18">
      <c r="E123" s="6"/>
      <c r="F123" t="s">
        <v>72</v>
      </c>
      <c r="G123" s="3">
        <f>SUMIFS('Programme Description'!$C$12:$C$169, 'Programme Description'!$B$12:$B$169, "=5", 'Programme Description'!$D$12:$D$169, "=Study/Publications")</f>
        <v>0</v>
      </c>
      <c r="H123" s="6"/>
      <c r="I123" t="s">
        <v>64</v>
      </c>
      <c r="J123">
        <f>J119-J122</f>
        <v>0</v>
      </c>
      <c r="L123">
        <f>L119-L122</f>
        <v>0</v>
      </c>
      <c r="N123">
        <f>N119-N122</f>
        <v>0</v>
      </c>
      <c r="P123">
        <f>P119-P122</f>
        <v>0</v>
      </c>
      <c r="R123">
        <f>R119-R122</f>
        <v>0</v>
      </c>
    </row>
    <row r="124" spans="5:18">
      <c r="E124" s="6"/>
      <c r="H124" s="6"/>
      <c r="I124" s="6"/>
      <c r="J124" s="6"/>
      <c r="K124" s="6"/>
      <c r="L124" s="6"/>
      <c r="M124" s="6"/>
      <c r="N124" s="6"/>
      <c r="O124" s="6"/>
      <c r="P124" s="6"/>
      <c r="Q124" s="6"/>
    </row>
    <row r="125" spans="5:18">
      <c r="E125" s="6"/>
      <c r="F125" t="s">
        <v>73</v>
      </c>
      <c r="G125">
        <f>SUMIFS('Programme Description'!$C$12:$C$169, 'Programme Description'!$B$12:$B$169, "=5", 'Programme Description'!$D$12:$D$169, "=Annual Leave")</f>
        <v>0</v>
      </c>
      <c r="H125" s="6"/>
      <c r="I125" t="s">
        <v>74</v>
      </c>
      <c r="J125">
        <f>L119+N119</f>
        <v>0</v>
      </c>
      <c r="K125" s="6"/>
      <c r="L125" s="6"/>
      <c r="M125" s="6"/>
      <c r="N125" s="6"/>
      <c r="O125" s="6"/>
      <c r="P125" s="6"/>
      <c r="Q125" s="6"/>
    </row>
    <row r="126" spans="5:18">
      <c r="E126" s="6"/>
      <c r="H126" s="6"/>
      <c r="J126" t="e">
        <f>L120+N120</f>
        <v>#DIV/0!</v>
      </c>
      <c r="K126" s="6"/>
      <c r="L126" s="6"/>
      <c r="M126" s="6"/>
      <c r="N126" s="6"/>
      <c r="O126" s="6"/>
      <c r="P126" s="6"/>
      <c r="Q126" s="6"/>
    </row>
    <row r="127" spans="5:18">
      <c r="E127" s="6"/>
      <c r="F127" t="s">
        <v>75</v>
      </c>
      <c r="G127">
        <f>SUMIFS('Programme Description'!$C$12:$C$169, 'Programme Description'!$B$12:$B$169, "=5", 'Programme Description'!$D$12:$D$169, "=Others (CPD,…)")</f>
        <v>0</v>
      </c>
      <c r="H127" s="6"/>
      <c r="I127" s="6"/>
      <c r="J127" s="6"/>
      <c r="K127" s="6"/>
      <c r="L127" s="6"/>
      <c r="M127" s="6"/>
      <c r="N127" s="6"/>
      <c r="O127" s="6"/>
      <c r="P127" s="6"/>
      <c r="Q127" s="6"/>
    </row>
    <row r="128" spans="5:18">
      <c r="E128" s="6"/>
      <c r="F128" s="6"/>
      <c r="H128" s="6"/>
      <c r="I128" s="6"/>
      <c r="J128" s="6"/>
      <c r="K128" s="6"/>
      <c r="L128" s="6"/>
      <c r="M128" s="6"/>
      <c r="N128" s="6"/>
      <c r="O128" s="6"/>
      <c r="P128" s="6"/>
      <c r="Q128" s="6"/>
    </row>
    <row r="129" spans="5:18" ht="33.950000000000003">
      <c r="E129" t="str">
        <f>IF(AND(F67&gt;4,G129&lt;&gt;52),"5","")</f>
        <v/>
      </c>
      <c r="F129" s="9" t="s">
        <v>76</v>
      </c>
      <c r="G129" s="3">
        <f>SUMIF('Programme Description'!$B$12:$B$169, "=5", 'Programme Description'!$C$12:$C$169)</f>
        <v>0</v>
      </c>
      <c r="H129" s="6"/>
      <c r="I129" s="2" t="s">
        <v>77</v>
      </c>
      <c r="J129" s="12">
        <f>G121+G123+G125+G127</f>
        <v>0</v>
      </c>
      <c r="L129" s="1" t="s">
        <v>78</v>
      </c>
      <c r="M129" s="3">
        <f>G123</f>
        <v>0</v>
      </c>
      <c r="N129" s="6"/>
      <c r="O129" s="6"/>
      <c r="P129" s="6"/>
      <c r="Q129" s="6"/>
    </row>
    <row r="130" spans="5:18">
      <c r="E130" s="6"/>
      <c r="F130" s="6"/>
      <c r="G130" s="6"/>
      <c r="H130" s="6"/>
      <c r="I130" s="6"/>
      <c r="J130" s="6"/>
      <c r="K130" s="6"/>
      <c r="L130" s="6"/>
      <c r="M130" s="6"/>
      <c r="N130" s="6"/>
      <c r="O130" s="6"/>
      <c r="P130" s="6"/>
      <c r="Q130" s="6"/>
    </row>
    <row r="132" spans="5:18">
      <c r="E132" s="6"/>
      <c r="F132" s="6"/>
      <c r="G132" s="6"/>
      <c r="H132" s="6"/>
      <c r="I132" s="6"/>
      <c r="J132" s="6"/>
      <c r="K132" s="6"/>
      <c r="L132" s="6"/>
      <c r="M132" s="6"/>
      <c r="N132" s="6"/>
      <c r="O132" s="6"/>
      <c r="P132" s="6"/>
      <c r="Q132" s="6"/>
    </row>
    <row r="133" spans="5:18">
      <c r="E133" s="6"/>
      <c r="F133" s="6"/>
      <c r="H133" s="6"/>
      <c r="J133" s="125"/>
      <c r="K133" s="125"/>
      <c r="M133" s="89"/>
      <c r="N133" s="89"/>
      <c r="P133" s="6"/>
      <c r="Q133" s="6"/>
    </row>
    <row r="134" spans="5:18">
      <c r="E134" s="6"/>
      <c r="F134" s="5"/>
      <c r="H134" s="5"/>
      <c r="K134" s="5"/>
      <c r="M134" s="6"/>
      <c r="N134" s="6"/>
      <c r="O134" s="6"/>
      <c r="P134" s="6"/>
      <c r="Q134" s="6"/>
    </row>
    <row r="135" spans="5:18">
      <c r="E135" s="6"/>
      <c r="I135" s="6"/>
      <c r="K135" s="6"/>
      <c r="M135" s="6"/>
      <c r="O135" s="6"/>
      <c r="Q135" s="6"/>
    </row>
    <row r="136" spans="5:18">
      <c r="E136" s="6"/>
      <c r="F136" s="6"/>
      <c r="G136" s="6"/>
      <c r="H136" s="6"/>
      <c r="I136" s="7"/>
      <c r="K136" s="6"/>
    </row>
    <row r="137" spans="5:18">
      <c r="E137" s="6"/>
      <c r="F137" s="6"/>
      <c r="H137" s="6"/>
      <c r="I137" s="6"/>
      <c r="J137" s="6"/>
      <c r="K137" s="6"/>
      <c r="L137" s="6"/>
      <c r="M137" s="6"/>
      <c r="N137" s="6"/>
      <c r="O137" s="6"/>
      <c r="P137" s="6"/>
      <c r="Q137" s="6"/>
      <c r="R137" s="6"/>
    </row>
    <row r="138" spans="5:18">
      <c r="E138" s="6"/>
      <c r="F138" s="6"/>
      <c r="H138" s="6"/>
      <c r="I138" s="6"/>
    </row>
    <row r="139" spans="5:18">
      <c r="E139" s="6"/>
      <c r="F139" s="8"/>
      <c r="G139" s="3"/>
      <c r="H139" s="6"/>
    </row>
    <row r="140" spans="5:18">
      <c r="E140" s="6"/>
      <c r="F140" s="6"/>
      <c r="H140" s="6"/>
      <c r="I140" s="6"/>
      <c r="J140" s="6"/>
      <c r="K140" s="6"/>
      <c r="L140" s="6"/>
      <c r="M140" s="6"/>
      <c r="N140" s="6"/>
      <c r="O140" s="6"/>
      <c r="P140" s="6"/>
      <c r="Q140" s="6"/>
    </row>
    <row r="141" spans="5:18">
      <c r="E141" s="6"/>
      <c r="F141" s="8"/>
      <c r="G141" s="3"/>
      <c r="H141" s="6"/>
      <c r="I141" s="6"/>
      <c r="J141" s="6"/>
      <c r="K141" s="6"/>
      <c r="L141" s="6"/>
      <c r="M141" s="6"/>
      <c r="N141" s="6"/>
      <c r="O141" s="6"/>
      <c r="P141" s="6"/>
      <c r="Q141" s="6"/>
    </row>
    <row r="142" spans="5:18">
      <c r="E142" s="6"/>
      <c r="F142" s="6"/>
      <c r="H142" s="6"/>
      <c r="I142" s="6"/>
      <c r="J142" s="6"/>
      <c r="K142" s="6"/>
      <c r="L142" s="6"/>
      <c r="M142" s="6"/>
      <c r="N142" s="6"/>
      <c r="O142" s="6"/>
      <c r="P142" s="6"/>
      <c r="Q142" s="6"/>
    </row>
    <row r="143" spans="5:18">
      <c r="E143" s="6"/>
      <c r="F143" s="6"/>
      <c r="H143" s="6"/>
      <c r="I143" s="6"/>
      <c r="J143" s="6"/>
      <c r="K143" s="6"/>
      <c r="L143" s="6"/>
      <c r="M143" s="6"/>
      <c r="N143" s="6"/>
      <c r="O143" s="6"/>
      <c r="P143" s="6"/>
      <c r="Q143" s="6"/>
    </row>
    <row r="144" spans="5:18">
      <c r="E144" s="6"/>
      <c r="F144" s="6"/>
      <c r="H144" s="6"/>
      <c r="I144" s="6"/>
      <c r="J144" s="6"/>
      <c r="K144" s="6"/>
      <c r="L144" s="6"/>
      <c r="M144" s="6"/>
      <c r="N144" s="6"/>
      <c r="O144" s="6"/>
      <c r="P144" s="6"/>
      <c r="Q144" s="6"/>
    </row>
    <row r="145" spans="5:17">
      <c r="E145" s="6"/>
      <c r="F145" s="6"/>
      <c r="H145" s="6"/>
      <c r="I145" s="6"/>
      <c r="J145" s="6"/>
      <c r="K145" s="6"/>
      <c r="L145" s="6"/>
      <c r="M145" s="6"/>
      <c r="N145" s="6"/>
      <c r="O145" s="6"/>
      <c r="P145" s="6"/>
      <c r="Q145" s="6"/>
    </row>
    <row r="146" spans="5:17">
      <c r="E146" s="6"/>
      <c r="F146" s="6"/>
      <c r="G146" s="6"/>
      <c r="H146" s="6"/>
      <c r="I146" s="6"/>
      <c r="J146" s="6"/>
      <c r="K146" s="6"/>
      <c r="L146" s="6"/>
      <c r="M146" s="6"/>
      <c r="N146" s="6"/>
      <c r="O146" s="6"/>
      <c r="P146" s="6"/>
      <c r="Q146" s="6"/>
    </row>
    <row r="147" spans="5:17">
      <c r="E147" s="6"/>
      <c r="F147" s="9"/>
      <c r="G147" s="3"/>
      <c r="H147" s="6"/>
      <c r="I147" s="8"/>
      <c r="J147" s="3"/>
      <c r="K147" s="6"/>
      <c r="L147" s="1"/>
      <c r="M147" s="3"/>
      <c r="N147" s="6"/>
      <c r="O147" s="6"/>
      <c r="P147" s="6"/>
      <c r="Q147" s="6"/>
    </row>
    <row r="148" spans="5:17">
      <c r="E148" s="6"/>
      <c r="F148" s="6"/>
      <c r="G148" s="6"/>
      <c r="H148" s="6"/>
      <c r="I148" s="6"/>
      <c r="J148" s="6"/>
      <c r="K148" s="6"/>
      <c r="L148" s="6"/>
      <c r="M148" s="6"/>
      <c r="N148" s="6"/>
      <c r="O148" s="6"/>
      <c r="P148" s="6"/>
      <c r="Q148" s="6"/>
    </row>
    <row r="153" spans="5:17" ht="16.350000000000001" customHeight="1"/>
    <row r="155" spans="5:17" ht="16.350000000000001" customHeight="1"/>
    <row r="157" spans="5:17" ht="16.350000000000001" customHeight="1"/>
    <row r="161" ht="31.35" customHeight="1"/>
    <row r="170" ht="31.35" customHeight="1"/>
  </sheetData>
  <sheetProtection algorithmName="SHA-512" hashValue="JZow0mhdPim2JzesGR1KS+/QMHsxJyHMm05xTIOHX/97jSuPqFRr6g1UdzzA47WkWH9fFRVjj1rVrLzkbm+SHA==" saltValue="/YAl2lF8dmS/n5Dz8bYUcA==" spinCount="100000" sheet="1" selectLockedCells="1"/>
  <mergeCells count="41">
    <mergeCell ref="J53:K53"/>
    <mergeCell ref="J69:K69"/>
    <mergeCell ref="A17:C17"/>
    <mergeCell ref="A14:C14"/>
    <mergeCell ref="A21:C21"/>
    <mergeCell ref="A22:C22"/>
    <mergeCell ref="A23:C23"/>
    <mergeCell ref="E14:F14"/>
    <mergeCell ref="E23:F23"/>
    <mergeCell ref="E22:F22"/>
    <mergeCell ref="E24:F24"/>
    <mergeCell ref="E27:F27"/>
    <mergeCell ref="E26:F26"/>
    <mergeCell ref="A16:C16"/>
    <mergeCell ref="E16:F16"/>
    <mergeCell ref="E17:F17"/>
    <mergeCell ref="M53:N53"/>
    <mergeCell ref="M69:N69"/>
    <mergeCell ref="M85:N85"/>
    <mergeCell ref="M101:N101"/>
    <mergeCell ref="M117:N117"/>
    <mergeCell ref="J85:K85"/>
    <mergeCell ref="J101:K101"/>
    <mergeCell ref="M133:N133"/>
    <mergeCell ref="J117:K117"/>
    <mergeCell ref="J133:K133"/>
    <mergeCell ref="E18:F18"/>
    <mergeCell ref="E25:F25"/>
    <mergeCell ref="B1:C1"/>
    <mergeCell ref="B2:C2"/>
    <mergeCell ref="B3:C3"/>
    <mergeCell ref="E2:J3"/>
    <mergeCell ref="A15:C15"/>
    <mergeCell ref="E13:F13"/>
    <mergeCell ref="E15:F15"/>
    <mergeCell ref="A5:C5"/>
    <mergeCell ref="A6:C6"/>
    <mergeCell ref="A8:C8"/>
    <mergeCell ref="A10:C10"/>
    <mergeCell ref="H5:L5"/>
    <mergeCell ref="A13:C13"/>
  </mergeCells>
  <conditionalFormatting sqref="G6">
    <cfRule type="expression" dxfId="19" priority="19">
      <formula>($A$6&lt;&gt;"OK")</formula>
    </cfRule>
    <cfRule type="expression" dxfId="18" priority="20">
      <formula>($A$6="OK")</formula>
    </cfRule>
  </conditionalFormatting>
  <conditionalFormatting sqref="G8">
    <cfRule type="expression" dxfId="17" priority="17">
      <formula>($A$8&lt;&gt;"OK")</formula>
    </cfRule>
    <cfRule type="expression" dxfId="16" priority="18">
      <formula>($A$8="OK")</formula>
    </cfRule>
  </conditionalFormatting>
  <conditionalFormatting sqref="G10">
    <cfRule type="expression" dxfId="15" priority="15">
      <formula>($A$10&lt;&gt;"OK")</formula>
    </cfRule>
    <cfRule type="expression" dxfId="14" priority="16">
      <formula>($A$10="OK")</formula>
    </cfRule>
  </conditionalFormatting>
  <conditionalFormatting sqref="G13">
    <cfRule type="expression" dxfId="13" priority="13">
      <formula>($A$13&lt;&gt;"OK")</formula>
    </cfRule>
    <cfRule type="expression" dxfId="12" priority="14">
      <formula>($A$13="OK")</formula>
    </cfRule>
  </conditionalFormatting>
  <conditionalFormatting sqref="G15">
    <cfRule type="expression" dxfId="11" priority="11">
      <formula>($A$15&lt;&gt;"OK")</formula>
    </cfRule>
    <cfRule type="expression" dxfId="10" priority="12">
      <formula>($A$15="OK")</formula>
    </cfRule>
  </conditionalFormatting>
  <conditionalFormatting sqref="G16">
    <cfRule type="expression" dxfId="9" priority="9">
      <formula>($A$16&lt;&gt;"OK")</formula>
    </cfRule>
    <cfRule type="expression" dxfId="8" priority="10">
      <formula>($A$16="OK")</formula>
    </cfRule>
  </conditionalFormatting>
  <conditionalFormatting sqref="G17">
    <cfRule type="expression" dxfId="7" priority="7">
      <formula>($A$17&lt;&gt;"OK")</formula>
    </cfRule>
    <cfRule type="expression" dxfId="6" priority="8">
      <formula>($A$17="OK")</formula>
    </cfRule>
  </conditionalFormatting>
  <conditionalFormatting sqref="G22">
    <cfRule type="expression" dxfId="5" priority="3">
      <formula>($A$22="OK")</formula>
    </cfRule>
    <cfRule type="expression" dxfId="4" priority="4">
      <formula>($A$22&lt;&gt;"OK")</formula>
    </cfRule>
  </conditionalFormatting>
  <conditionalFormatting sqref="G23">
    <cfRule type="expression" dxfId="3" priority="1">
      <formula>($A$23&lt;&gt;"OK")</formula>
    </cfRule>
    <cfRule type="expression" dxfId="2" priority="2">
      <formula>($A$23="OK")</formula>
    </cfRule>
  </conditionalFormatting>
  <conditionalFormatting sqref="G14">
    <cfRule type="expression" dxfId="1" priority="21">
      <formula>($A$14&lt;&gt;"OK")</formula>
    </cfRule>
    <cfRule type="expression" dxfId="0" priority="22">
      <formula>($A$14="OK")</formula>
    </cfRule>
  </conditionalFormatting>
  <dataValidations count="3">
    <dataValidation type="whole" errorStyle="warning" operator="greaterThan" allowBlank="1" showInputMessage="1" showErrorMessage="1" errorTitle="Please check the P&amp;Ps" error="The minimum numbver of supervised weeks shoudl be 60" sqref="H11:I11" xr:uid="{00000000-0002-0000-0200-000000000000}">
      <formula1>60</formula1>
    </dataValidation>
    <dataValidation type="whole" errorStyle="warning" operator="greaterThan" allowBlank="1" showInputMessage="1" showErrorMessage="1" errorTitle="Insufficient clinical time" error="The candidate must spend more than 60% of his/her time in clinic, unless the programme spans over 4 or 5 years, in which case the limit drops to 57.5% anbd 56%, respectively" sqref="H8" xr:uid="{00000000-0002-0000-0200-000001000000}">
      <formula1>60</formula1>
    </dataValidation>
    <dataValidation operator="greaterThan" allowBlank="1" showInputMessage="1" showErrorMessage="1" errorTitle="Insufficient time allocation" error="The time allocated to non clincial activity (externships, study, research) must be at least 20%" sqref="H33" xr:uid="{00000000-0002-0000-0200-000002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7"/>
  <sheetViews>
    <sheetView workbookViewId="0">
      <selection activeCell="B27" sqref="B27:M27"/>
    </sheetView>
  </sheetViews>
  <sheetFormatPr defaultColWidth="11" defaultRowHeight="15.95"/>
  <cols>
    <col min="1" max="1" width="14.625" customWidth="1"/>
  </cols>
  <sheetData>
    <row r="1" spans="1:13">
      <c r="A1" s="37" t="s">
        <v>9</v>
      </c>
      <c r="B1" s="87" t="str">
        <f>Cover!$B$14</f>
        <v>Candidate</v>
      </c>
      <c r="C1" s="88"/>
    </row>
    <row r="2" spans="1:13">
      <c r="A2" s="30" t="s">
        <v>10</v>
      </c>
      <c r="B2" s="89" t="str">
        <f>Cover!$B$29</f>
        <v>Supervisor</v>
      </c>
      <c r="C2" s="90"/>
    </row>
    <row r="3" spans="1:13" ht="17.100000000000001" thickBot="1">
      <c r="A3" s="31" t="s">
        <v>11</v>
      </c>
      <c r="B3" s="91">
        <f>Cover!F35</f>
        <v>0</v>
      </c>
      <c r="C3" s="92"/>
    </row>
    <row r="5" spans="1:13" ht="17.100000000000001" thickBot="1">
      <c r="B5" s="27" t="s">
        <v>84</v>
      </c>
    </row>
    <row r="6" spans="1:13">
      <c r="B6" s="134"/>
      <c r="C6" s="135"/>
      <c r="D6" s="135"/>
      <c r="E6" s="135"/>
      <c r="F6" s="135"/>
      <c r="G6" s="135"/>
      <c r="H6" s="135"/>
      <c r="I6" s="135"/>
      <c r="J6" s="135"/>
      <c r="K6" s="135"/>
      <c r="L6" s="135"/>
      <c r="M6" s="136"/>
    </row>
    <row r="7" spans="1:13">
      <c r="B7" s="128"/>
      <c r="C7" s="129"/>
      <c r="D7" s="129"/>
      <c r="E7" s="129"/>
      <c r="F7" s="129"/>
      <c r="G7" s="129"/>
      <c r="H7" s="129"/>
      <c r="I7" s="129"/>
      <c r="J7" s="129"/>
      <c r="K7" s="129"/>
      <c r="L7" s="129"/>
      <c r="M7" s="130"/>
    </row>
    <row r="8" spans="1:13">
      <c r="B8" s="128"/>
      <c r="C8" s="129"/>
      <c r="D8" s="129"/>
      <c r="E8" s="129"/>
      <c r="F8" s="129"/>
      <c r="G8" s="129"/>
      <c r="H8" s="129"/>
      <c r="I8" s="129"/>
      <c r="J8" s="129"/>
      <c r="K8" s="129"/>
      <c r="L8" s="129"/>
      <c r="M8" s="130"/>
    </row>
    <row r="9" spans="1:13">
      <c r="B9" s="128"/>
      <c r="C9" s="129"/>
      <c r="D9" s="129"/>
      <c r="E9" s="129"/>
      <c r="F9" s="129"/>
      <c r="G9" s="129"/>
      <c r="H9" s="129"/>
      <c r="I9" s="129"/>
      <c r="J9" s="129"/>
      <c r="K9" s="129"/>
      <c r="L9" s="129"/>
      <c r="M9" s="130"/>
    </row>
    <row r="10" spans="1:13">
      <c r="B10" s="128"/>
      <c r="C10" s="129"/>
      <c r="D10" s="129"/>
      <c r="E10" s="129"/>
      <c r="F10" s="129"/>
      <c r="G10" s="129"/>
      <c r="H10" s="129"/>
      <c r="I10" s="129"/>
      <c r="J10" s="129"/>
      <c r="K10" s="129"/>
      <c r="L10" s="129"/>
      <c r="M10" s="130"/>
    </row>
    <row r="11" spans="1:13">
      <c r="B11" s="128"/>
      <c r="C11" s="129"/>
      <c r="D11" s="129"/>
      <c r="E11" s="129"/>
      <c r="F11" s="129"/>
      <c r="G11" s="129"/>
      <c r="H11" s="129"/>
      <c r="I11" s="129"/>
      <c r="J11" s="129"/>
      <c r="K11" s="129"/>
      <c r="L11" s="129"/>
      <c r="M11" s="130"/>
    </row>
    <row r="12" spans="1:13">
      <c r="B12" s="128"/>
      <c r="C12" s="129"/>
      <c r="D12" s="129"/>
      <c r="E12" s="129"/>
      <c r="F12" s="129"/>
      <c r="G12" s="129"/>
      <c r="H12" s="129"/>
      <c r="I12" s="129"/>
      <c r="J12" s="129"/>
      <c r="K12" s="129"/>
      <c r="L12" s="129"/>
      <c r="M12" s="130"/>
    </row>
    <row r="13" spans="1:13">
      <c r="B13" s="128"/>
      <c r="C13" s="129"/>
      <c r="D13" s="129"/>
      <c r="E13" s="129"/>
      <c r="F13" s="129"/>
      <c r="G13" s="129"/>
      <c r="H13" s="129"/>
      <c r="I13" s="129"/>
      <c r="J13" s="129"/>
      <c r="K13" s="129"/>
      <c r="L13" s="129"/>
      <c r="M13" s="130"/>
    </row>
    <row r="14" spans="1:13">
      <c r="B14" s="128"/>
      <c r="C14" s="129"/>
      <c r="D14" s="129"/>
      <c r="E14" s="129"/>
      <c r="F14" s="129"/>
      <c r="G14" s="129"/>
      <c r="H14" s="129"/>
      <c r="I14" s="129"/>
      <c r="J14" s="129"/>
      <c r="K14" s="129"/>
      <c r="L14" s="129"/>
      <c r="M14" s="130"/>
    </row>
    <row r="15" spans="1:13">
      <c r="B15" s="128"/>
      <c r="C15" s="129"/>
      <c r="D15" s="129"/>
      <c r="E15" s="129"/>
      <c r="F15" s="129"/>
      <c r="G15" s="129"/>
      <c r="H15" s="129"/>
      <c r="I15" s="129"/>
      <c r="J15" s="129"/>
      <c r="K15" s="129"/>
      <c r="L15" s="129"/>
      <c r="M15" s="130"/>
    </row>
    <row r="16" spans="1:13">
      <c r="B16" s="128"/>
      <c r="C16" s="129"/>
      <c r="D16" s="129"/>
      <c r="E16" s="129"/>
      <c r="F16" s="129"/>
      <c r="G16" s="129"/>
      <c r="H16" s="129"/>
      <c r="I16" s="129"/>
      <c r="J16" s="129"/>
      <c r="K16" s="129"/>
      <c r="L16" s="129"/>
      <c r="M16" s="130"/>
    </row>
    <row r="17" spans="2:13">
      <c r="B17" s="128"/>
      <c r="C17" s="129"/>
      <c r="D17" s="129"/>
      <c r="E17" s="129"/>
      <c r="F17" s="129"/>
      <c r="G17" s="129"/>
      <c r="H17" s="129"/>
      <c r="I17" s="129"/>
      <c r="J17" s="129"/>
      <c r="K17" s="129"/>
      <c r="L17" s="129"/>
      <c r="M17" s="130"/>
    </row>
    <row r="18" spans="2:13">
      <c r="B18" s="128"/>
      <c r="C18" s="129"/>
      <c r="D18" s="129"/>
      <c r="E18" s="129"/>
      <c r="F18" s="129"/>
      <c r="G18" s="129"/>
      <c r="H18" s="129"/>
      <c r="I18" s="129"/>
      <c r="J18" s="129"/>
      <c r="K18" s="129"/>
      <c r="L18" s="129"/>
      <c r="M18" s="130"/>
    </row>
    <row r="19" spans="2:13">
      <c r="B19" s="128"/>
      <c r="C19" s="129"/>
      <c r="D19" s="129"/>
      <c r="E19" s="129"/>
      <c r="F19" s="129"/>
      <c r="G19" s="129"/>
      <c r="H19" s="129"/>
      <c r="I19" s="129"/>
      <c r="J19" s="129"/>
      <c r="K19" s="129"/>
      <c r="L19" s="129"/>
      <c r="M19" s="130"/>
    </row>
    <row r="20" spans="2:13">
      <c r="B20" s="128"/>
      <c r="C20" s="129"/>
      <c r="D20" s="129"/>
      <c r="E20" s="129"/>
      <c r="F20" s="129"/>
      <c r="G20" s="129"/>
      <c r="H20" s="129"/>
      <c r="I20" s="129"/>
      <c r="J20" s="129"/>
      <c r="K20" s="129"/>
      <c r="L20" s="129"/>
      <c r="M20" s="130"/>
    </row>
    <row r="21" spans="2:13">
      <c r="B21" s="128"/>
      <c r="C21" s="129"/>
      <c r="D21" s="129"/>
      <c r="E21" s="129"/>
      <c r="F21" s="129"/>
      <c r="G21" s="129"/>
      <c r="H21" s="129"/>
      <c r="I21" s="129"/>
      <c r="J21" s="129"/>
      <c r="K21" s="129"/>
      <c r="L21" s="129"/>
      <c r="M21" s="130"/>
    </row>
    <row r="22" spans="2:13">
      <c r="B22" s="128"/>
      <c r="C22" s="129"/>
      <c r="D22" s="129"/>
      <c r="E22" s="129"/>
      <c r="F22" s="129"/>
      <c r="G22" s="129"/>
      <c r="H22" s="129"/>
      <c r="I22" s="129"/>
      <c r="J22" s="129"/>
      <c r="K22" s="129"/>
      <c r="L22" s="129"/>
      <c r="M22" s="130"/>
    </row>
    <row r="23" spans="2:13">
      <c r="B23" s="128"/>
      <c r="C23" s="129"/>
      <c r="D23" s="129"/>
      <c r="E23" s="129"/>
      <c r="F23" s="129"/>
      <c r="G23" s="129"/>
      <c r="H23" s="129"/>
      <c r="I23" s="129"/>
      <c r="J23" s="129"/>
      <c r="K23" s="129"/>
      <c r="L23" s="129"/>
      <c r="M23" s="130"/>
    </row>
    <row r="24" spans="2:13">
      <c r="B24" s="128"/>
      <c r="C24" s="129"/>
      <c r="D24" s="129"/>
      <c r="E24" s="129"/>
      <c r="F24" s="129"/>
      <c r="G24" s="129"/>
      <c r="H24" s="129"/>
      <c r="I24" s="129"/>
      <c r="J24" s="129"/>
      <c r="K24" s="129"/>
      <c r="L24" s="129"/>
      <c r="M24" s="130"/>
    </row>
    <row r="25" spans="2:13">
      <c r="B25" s="128"/>
      <c r="C25" s="129"/>
      <c r="D25" s="129"/>
      <c r="E25" s="129"/>
      <c r="F25" s="129"/>
      <c r="G25" s="129"/>
      <c r="H25" s="129"/>
      <c r="I25" s="129"/>
      <c r="J25" s="129"/>
      <c r="K25" s="129"/>
      <c r="L25" s="129"/>
      <c r="M25" s="130"/>
    </row>
    <row r="26" spans="2:13">
      <c r="B26" s="128"/>
      <c r="C26" s="129"/>
      <c r="D26" s="129"/>
      <c r="E26" s="129"/>
      <c r="F26" s="129"/>
      <c r="G26" s="129"/>
      <c r="H26" s="129"/>
      <c r="I26" s="129"/>
      <c r="J26" s="129"/>
      <c r="K26" s="129"/>
      <c r="L26" s="129"/>
      <c r="M26" s="130"/>
    </row>
    <row r="27" spans="2:13" ht="17.100000000000001" thickBot="1">
      <c r="B27" s="131"/>
      <c r="C27" s="132"/>
      <c r="D27" s="132"/>
      <c r="E27" s="132"/>
      <c r="F27" s="132"/>
      <c r="G27" s="132"/>
      <c r="H27" s="132"/>
      <c r="I27" s="132"/>
      <c r="J27" s="132"/>
      <c r="K27" s="132"/>
      <c r="L27" s="132"/>
      <c r="M27" s="133"/>
    </row>
  </sheetData>
  <sheetProtection algorithmName="SHA-512" hashValue="2gVT3cWxZZtdT/O45WdKx1DS41EPScxDCVm1urzKcMgUTlzmHVHc8H9sUupEqVPCD8Un5IyvDuL6/5HcZzgRPg==" saltValue="Amu7Dh+kMrJDQunCeVspDw==" spinCount="100000" sheet="1" selectLockedCells="1"/>
  <mergeCells count="25">
    <mergeCell ref="B13:M13"/>
    <mergeCell ref="B14:M14"/>
    <mergeCell ref="B15:M15"/>
    <mergeCell ref="B16:M16"/>
    <mergeCell ref="B17:M17"/>
    <mergeCell ref="B8:M8"/>
    <mergeCell ref="B9:M9"/>
    <mergeCell ref="B10:M10"/>
    <mergeCell ref="B11:M11"/>
    <mergeCell ref="B12:M12"/>
    <mergeCell ref="B1:C1"/>
    <mergeCell ref="B2:C2"/>
    <mergeCell ref="B3:C3"/>
    <mergeCell ref="B6:M6"/>
    <mergeCell ref="B7:M7"/>
    <mergeCell ref="B18:M18"/>
    <mergeCell ref="B19:M19"/>
    <mergeCell ref="B20:M20"/>
    <mergeCell ref="B21:M21"/>
    <mergeCell ref="B22:M22"/>
    <mergeCell ref="B23:M23"/>
    <mergeCell ref="B24:M24"/>
    <mergeCell ref="B25:M25"/>
    <mergeCell ref="B26:M26"/>
    <mergeCell ref="B27:M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7"/>
  <sheetViews>
    <sheetView workbookViewId="0">
      <selection activeCell="B20" sqref="B20:M20"/>
    </sheetView>
  </sheetViews>
  <sheetFormatPr defaultColWidth="11" defaultRowHeight="15.95"/>
  <cols>
    <col min="1" max="1" width="15.5" customWidth="1"/>
  </cols>
  <sheetData>
    <row r="1" spans="1:13">
      <c r="A1" s="37" t="s">
        <v>9</v>
      </c>
      <c r="B1" s="87" t="str">
        <f>Cover!$B$14</f>
        <v>Candidate</v>
      </c>
      <c r="C1" s="88"/>
    </row>
    <row r="2" spans="1:13">
      <c r="A2" s="30" t="s">
        <v>10</v>
      </c>
      <c r="B2" s="89" t="str">
        <f>Cover!$B$29</f>
        <v>Supervisor</v>
      </c>
      <c r="C2" s="90"/>
    </row>
    <row r="3" spans="1:13" ht="17.100000000000001" thickBot="1">
      <c r="A3" s="31" t="s">
        <v>11</v>
      </c>
      <c r="B3" s="91">
        <f>Cover!F35</f>
        <v>0</v>
      </c>
      <c r="C3" s="92"/>
    </row>
    <row r="5" spans="1:13" ht="17.100000000000001" thickBot="1">
      <c r="B5" s="27" t="s">
        <v>85</v>
      </c>
    </row>
    <row r="6" spans="1:13">
      <c r="B6" s="134"/>
      <c r="C6" s="135"/>
      <c r="D6" s="135"/>
      <c r="E6" s="135"/>
      <c r="F6" s="135"/>
      <c r="G6" s="135"/>
      <c r="H6" s="135"/>
      <c r="I6" s="135"/>
      <c r="J6" s="135"/>
      <c r="K6" s="135"/>
      <c r="L6" s="135"/>
      <c r="M6" s="136"/>
    </row>
    <row r="7" spans="1:13">
      <c r="B7" s="128"/>
      <c r="C7" s="129"/>
      <c r="D7" s="129"/>
      <c r="E7" s="129"/>
      <c r="F7" s="129"/>
      <c r="G7" s="129"/>
      <c r="H7" s="129"/>
      <c r="I7" s="129"/>
      <c r="J7" s="129"/>
      <c r="K7" s="129"/>
      <c r="L7" s="129"/>
      <c r="M7" s="130"/>
    </row>
    <row r="8" spans="1:13">
      <c r="B8" s="128"/>
      <c r="C8" s="129"/>
      <c r="D8" s="129"/>
      <c r="E8" s="129"/>
      <c r="F8" s="129"/>
      <c r="G8" s="129"/>
      <c r="H8" s="129"/>
      <c r="I8" s="129"/>
      <c r="J8" s="129"/>
      <c r="K8" s="129"/>
      <c r="L8" s="129"/>
      <c r="M8" s="130"/>
    </row>
    <row r="9" spans="1:13">
      <c r="B9" s="128"/>
      <c r="C9" s="129"/>
      <c r="D9" s="129"/>
      <c r="E9" s="129"/>
      <c r="F9" s="129"/>
      <c r="G9" s="129"/>
      <c r="H9" s="129"/>
      <c r="I9" s="129"/>
      <c r="J9" s="129"/>
      <c r="K9" s="129"/>
      <c r="L9" s="129"/>
      <c r="M9" s="130"/>
    </row>
    <row r="10" spans="1:13">
      <c r="B10" s="128"/>
      <c r="C10" s="129"/>
      <c r="D10" s="129"/>
      <c r="E10" s="129"/>
      <c r="F10" s="129"/>
      <c r="G10" s="129"/>
      <c r="H10" s="129"/>
      <c r="I10" s="129"/>
      <c r="J10" s="129"/>
      <c r="K10" s="129"/>
      <c r="L10" s="129"/>
      <c r="M10" s="130"/>
    </row>
    <row r="11" spans="1:13">
      <c r="B11" s="128"/>
      <c r="C11" s="129"/>
      <c r="D11" s="129"/>
      <c r="E11" s="129"/>
      <c r="F11" s="129"/>
      <c r="G11" s="129"/>
      <c r="H11" s="129"/>
      <c r="I11" s="129"/>
      <c r="J11" s="129"/>
      <c r="K11" s="129"/>
      <c r="L11" s="129"/>
      <c r="M11" s="130"/>
    </row>
    <row r="12" spans="1:13">
      <c r="B12" s="128"/>
      <c r="C12" s="129"/>
      <c r="D12" s="129"/>
      <c r="E12" s="129"/>
      <c r="F12" s="129"/>
      <c r="G12" s="129"/>
      <c r="H12" s="129"/>
      <c r="I12" s="129"/>
      <c r="J12" s="129"/>
      <c r="K12" s="129"/>
      <c r="L12" s="129"/>
      <c r="M12" s="130"/>
    </row>
    <row r="13" spans="1:13">
      <c r="B13" s="128"/>
      <c r="C13" s="129"/>
      <c r="D13" s="129"/>
      <c r="E13" s="129"/>
      <c r="F13" s="129"/>
      <c r="G13" s="129"/>
      <c r="H13" s="129"/>
      <c r="I13" s="129"/>
      <c r="J13" s="129"/>
      <c r="K13" s="129"/>
      <c r="L13" s="129"/>
      <c r="M13" s="130"/>
    </row>
    <row r="14" spans="1:13">
      <c r="B14" s="128"/>
      <c r="C14" s="129"/>
      <c r="D14" s="129"/>
      <c r="E14" s="129"/>
      <c r="F14" s="129"/>
      <c r="G14" s="129"/>
      <c r="H14" s="129"/>
      <c r="I14" s="129"/>
      <c r="J14" s="129"/>
      <c r="K14" s="129"/>
      <c r="L14" s="129"/>
      <c r="M14" s="130"/>
    </row>
    <row r="15" spans="1:13">
      <c r="B15" s="128"/>
      <c r="C15" s="129"/>
      <c r="D15" s="129"/>
      <c r="E15" s="129"/>
      <c r="F15" s="129"/>
      <c r="G15" s="129"/>
      <c r="H15" s="129"/>
      <c r="I15" s="129"/>
      <c r="J15" s="129"/>
      <c r="K15" s="129"/>
      <c r="L15" s="129"/>
      <c r="M15" s="130"/>
    </row>
    <row r="16" spans="1:13">
      <c r="B16" s="128"/>
      <c r="C16" s="129"/>
      <c r="D16" s="129"/>
      <c r="E16" s="129"/>
      <c r="F16" s="129"/>
      <c r="G16" s="129"/>
      <c r="H16" s="129"/>
      <c r="I16" s="129"/>
      <c r="J16" s="129"/>
      <c r="K16" s="129"/>
      <c r="L16" s="129"/>
      <c r="M16" s="130"/>
    </row>
    <row r="17" spans="2:13">
      <c r="B17" s="128"/>
      <c r="C17" s="129"/>
      <c r="D17" s="129"/>
      <c r="E17" s="129"/>
      <c r="F17" s="129"/>
      <c r="G17" s="129"/>
      <c r="H17" s="129"/>
      <c r="I17" s="129"/>
      <c r="J17" s="129"/>
      <c r="K17" s="129"/>
      <c r="L17" s="129"/>
      <c r="M17" s="130"/>
    </row>
    <row r="18" spans="2:13">
      <c r="B18" s="128"/>
      <c r="C18" s="129"/>
      <c r="D18" s="129"/>
      <c r="E18" s="129"/>
      <c r="F18" s="129"/>
      <c r="G18" s="129"/>
      <c r="H18" s="129"/>
      <c r="I18" s="129"/>
      <c r="J18" s="129"/>
      <c r="K18" s="129"/>
      <c r="L18" s="129"/>
      <c r="M18" s="130"/>
    </row>
    <row r="19" spans="2:13">
      <c r="B19" s="128"/>
      <c r="C19" s="129"/>
      <c r="D19" s="129"/>
      <c r="E19" s="129"/>
      <c r="F19" s="129"/>
      <c r="G19" s="129"/>
      <c r="H19" s="129"/>
      <c r="I19" s="129"/>
      <c r="J19" s="129"/>
      <c r="K19" s="129"/>
      <c r="L19" s="129"/>
      <c r="M19" s="130"/>
    </row>
    <row r="20" spans="2:13">
      <c r="B20" s="128"/>
      <c r="C20" s="129"/>
      <c r="D20" s="129"/>
      <c r="E20" s="129"/>
      <c r="F20" s="129"/>
      <c r="G20" s="129"/>
      <c r="H20" s="129"/>
      <c r="I20" s="129"/>
      <c r="J20" s="129"/>
      <c r="K20" s="129"/>
      <c r="L20" s="129"/>
      <c r="M20" s="130"/>
    </row>
    <row r="21" spans="2:13">
      <c r="B21" s="128"/>
      <c r="C21" s="129"/>
      <c r="D21" s="129"/>
      <c r="E21" s="129"/>
      <c r="F21" s="129"/>
      <c r="G21" s="129"/>
      <c r="H21" s="129"/>
      <c r="I21" s="129"/>
      <c r="J21" s="129"/>
      <c r="K21" s="129"/>
      <c r="L21" s="129"/>
      <c r="M21" s="130"/>
    </row>
    <row r="22" spans="2:13">
      <c r="B22" s="128"/>
      <c r="C22" s="129"/>
      <c r="D22" s="129"/>
      <c r="E22" s="129"/>
      <c r="F22" s="129"/>
      <c r="G22" s="129"/>
      <c r="H22" s="129"/>
      <c r="I22" s="129"/>
      <c r="J22" s="129"/>
      <c r="K22" s="129"/>
      <c r="L22" s="129"/>
      <c r="M22" s="130"/>
    </row>
    <row r="23" spans="2:13">
      <c r="B23" s="128"/>
      <c r="C23" s="129"/>
      <c r="D23" s="129"/>
      <c r="E23" s="129"/>
      <c r="F23" s="129"/>
      <c r="G23" s="129"/>
      <c r="H23" s="129"/>
      <c r="I23" s="129"/>
      <c r="J23" s="129"/>
      <c r="K23" s="129"/>
      <c r="L23" s="129"/>
      <c r="M23" s="130"/>
    </row>
    <row r="24" spans="2:13">
      <c r="B24" s="128"/>
      <c r="C24" s="129"/>
      <c r="D24" s="129"/>
      <c r="E24" s="129"/>
      <c r="F24" s="129"/>
      <c r="G24" s="129"/>
      <c r="H24" s="129"/>
      <c r="I24" s="129"/>
      <c r="J24" s="129"/>
      <c r="K24" s="129"/>
      <c r="L24" s="129"/>
      <c r="M24" s="130"/>
    </row>
    <row r="25" spans="2:13">
      <c r="B25" s="128"/>
      <c r="C25" s="129"/>
      <c r="D25" s="129"/>
      <c r="E25" s="129"/>
      <c r="F25" s="129"/>
      <c r="G25" s="129"/>
      <c r="H25" s="129"/>
      <c r="I25" s="129"/>
      <c r="J25" s="129"/>
      <c r="K25" s="129"/>
      <c r="L25" s="129"/>
      <c r="M25" s="130"/>
    </row>
    <row r="26" spans="2:13">
      <c r="B26" s="128"/>
      <c r="C26" s="129"/>
      <c r="D26" s="129"/>
      <c r="E26" s="129"/>
      <c r="F26" s="129"/>
      <c r="G26" s="129"/>
      <c r="H26" s="129"/>
      <c r="I26" s="129"/>
      <c r="J26" s="129"/>
      <c r="K26" s="129"/>
      <c r="L26" s="129"/>
      <c r="M26" s="130"/>
    </row>
    <row r="27" spans="2:13" ht="17.100000000000001" thickBot="1">
      <c r="B27" s="131"/>
      <c r="C27" s="132"/>
      <c r="D27" s="132"/>
      <c r="E27" s="132"/>
      <c r="F27" s="132"/>
      <c r="G27" s="132"/>
      <c r="H27" s="132"/>
      <c r="I27" s="132"/>
      <c r="J27" s="132"/>
      <c r="K27" s="132"/>
      <c r="L27" s="132"/>
      <c r="M27" s="133"/>
    </row>
  </sheetData>
  <sheetProtection algorithmName="SHA-512" hashValue="bfAcmw0N2WH79X/sNk2ueMVSBWnRk7IaP2jnPkwLIl4DXNC723LgjdLwIQxY1D0iO6ClvY6srL+ogBVofAc6SA==" saltValue="HHK7jJrOzwod3SNyl4eN3g==" spinCount="100000" sheet="1" selectLockedCells="1"/>
  <mergeCells count="25">
    <mergeCell ref="B13:M13"/>
    <mergeCell ref="B14:M14"/>
    <mergeCell ref="B15:M15"/>
    <mergeCell ref="B16:M16"/>
    <mergeCell ref="B17:M17"/>
    <mergeCell ref="B8:M8"/>
    <mergeCell ref="B9:M9"/>
    <mergeCell ref="B10:M10"/>
    <mergeCell ref="B11:M11"/>
    <mergeCell ref="B12:M12"/>
    <mergeCell ref="B1:C1"/>
    <mergeCell ref="B2:C2"/>
    <mergeCell ref="B3:C3"/>
    <mergeCell ref="B6:M6"/>
    <mergeCell ref="B7:M7"/>
    <mergeCell ref="B18:M18"/>
    <mergeCell ref="B19:M19"/>
    <mergeCell ref="B20:M20"/>
    <mergeCell ref="B21:M21"/>
    <mergeCell ref="B22:M22"/>
    <mergeCell ref="B23:M23"/>
    <mergeCell ref="B24:M24"/>
    <mergeCell ref="B25:M25"/>
    <mergeCell ref="B26:M26"/>
    <mergeCell ref="B27:M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L181"/>
  <sheetViews>
    <sheetView topLeftCell="V1" workbookViewId="0">
      <selection activeCell="AE14" sqref="AE14"/>
    </sheetView>
  </sheetViews>
  <sheetFormatPr defaultColWidth="11" defaultRowHeight="15.95"/>
  <cols>
    <col min="2" max="2" width="13.625" bestFit="1" customWidth="1"/>
    <col min="4" max="4" width="29.125" customWidth="1"/>
    <col min="5" max="5" width="41.625" customWidth="1"/>
    <col min="6" max="6" width="14.625" customWidth="1"/>
    <col min="7" max="7" width="36.125" customWidth="1"/>
    <col min="8" max="8" width="26.625" bestFit="1" customWidth="1"/>
    <col min="9" max="9" width="10.625" customWidth="1"/>
    <col min="14" max="16" width="12.875" customWidth="1"/>
  </cols>
  <sheetData>
    <row r="2" spans="1:38" ht="33.950000000000003">
      <c r="C2" s="1" t="s">
        <v>25</v>
      </c>
      <c r="D2" s="1" t="s">
        <v>86</v>
      </c>
      <c r="E2" s="2" t="s">
        <v>28</v>
      </c>
      <c r="F2" s="2" t="s">
        <v>29</v>
      </c>
      <c r="G2" s="1" t="s">
        <v>87</v>
      </c>
      <c r="H2" s="3" t="s">
        <v>88</v>
      </c>
      <c r="J2" s="2"/>
      <c r="K2" s="2"/>
    </row>
    <row r="3" spans="1:38">
      <c r="F3" s="2"/>
      <c r="G3" s="1"/>
      <c r="H3" s="3"/>
      <c r="J3" s="2"/>
      <c r="K3" s="2"/>
    </row>
    <row r="4" spans="1:38">
      <c r="C4">
        <v>1</v>
      </c>
      <c r="D4" t="s">
        <v>89</v>
      </c>
      <c r="E4" t="s">
        <v>43</v>
      </c>
      <c r="F4" t="s">
        <v>63</v>
      </c>
      <c r="G4" t="s">
        <v>90</v>
      </c>
      <c r="H4" t="s">
        <v>91</v>
      </c>
    </row>
    <row r="5" spans="1:38">
      <c r="C5">
        <v>2</v>
      </c>
      <c r="D5" t="s">
        <v>92</v>
      </c>
      <c r="E5" t="s">
        <v>45</v>
      </c>
      <c r="F5" t="s">
        <v>64</v>
      </c>
      <c r="G5" t="s">
        <v>93</v>
      </c>
      <c r="H5" t="s">
        <v>94</v>
      </c>
    </row>
    <row r="6" spans="1:38">
      <c r="C6">
        <v>3</v>
      </c>
      <c r="D6" t="s">
        <v>95</v>
      </c>
      <c r="E6" t="s">
        <v>46</v>
      </c>
      <c r="H6" t="s">
        <v>96</v>
      </c>
    </row>
    <row r="7" spans="1:38">
      <c r="C7">
        <v>4</v>
      </c>
      <c r="D7" t="s">
        <v>73</v>
      </c>
      <c r="E7" t="s">
        <v>47</v>
      </c>
      <c r="H7" t="s">
        <v>97</v>
      </c>
    </row>
    <row r="8" spans="1:38">
      <c r="C8">
        <v>5</v>
      </c>
      <c r="D8" t="s">
        <v>98</v>
      </c>
      <c r="E8" t="s">
        <v>48</v>
      </c>
    </row>
    <row r="12" spans="1:38">
      <c r="A12" t="s">
        <v>99</v>
      </c>
      <c r="B12" t="s">
        <v>100</v>
      </c>
      <c r="C12" s="89" t="s">
        <v>101</v>
      </c>
      <c r="D12" s="89"/>
      <c r="E12" s="89"/>
      <c r="F12" s="89"/>
      <c r="G12" s="89"/>
      <c r="H12" s="89"/>
      <c r="I12" s="89"/>
      <c r="J12" s="89"/>
      <c r="K12" s="89"/>
      <c r="L12" s="89"/>
      <c r="M12" s="89" t="s">
        <v>102</v>
      </c>
      <c r="N12" s="89"/>
      <c r="O12" s="89"/>
      <c r="P12" s="89"/>
      <c r="Q12" s="89" t="s">
        <v>103</v>
      </c>
      <c r="R12" s="89"/>
      <c r="S12" s="89"/>
      <c r="T12" s="89"/>
      <c r="U12" s="89"/>
      <c r="V12" s="89"/>
      <c r="W12" s="89" t="s">
        <v>104</v>
      </c>
      <c r="X12" s="89"/>
      <c r="Y12" s="89"/>
      <c r="Z12" s="89"/>
      <c r="AA12" s="89"/>
      <c r="AB12" s="89"/>
      <c r="AC12" s="89"/>
      <c r="AE12" s="89" t="s">
        <v>105</v>
      </c>
      <c r="AF12" s="89"/>
      <c r="AG12" s="89"/>
      <c r="AH12" s="89"/>
      <c r="AI12" s="89"/>
      <c r="AJ12" s="89"/>
      <c r="AK12" s="89"/>
      <c r="AL12" s="89"/>
    </row>
    <row r="13" spans="1:38">
      <c r="M13" t="s">
        <v>106</v>
      </c>
      <c r="N13" t="s">
        <v>107</v>
      </c>
      <c r="O13" t="s">
        <v>108</v>
      </c>
      <c r="P13" t="s">
        <v>109</v>
      </c>
      <c r="AE13" t="s">
        <v>110</v>
      </c>
      <c r="AF13" t="s">
        <v>28</v>
      </c>
      <c r="AG13" t="s">
        <v>29</v>
      </c>
      <c r="AH13" t="s">
        <v>111</v>
      </c>
      <c r="AI13" t="s">
        <v>112</v>
      </c>
      <c r="AJ13" t="s">
        <v>5</v>
      </c>
      <c r="AK13" t="s">
        <v>113</v>
      </c>
      <c r="AL13" t="s">
        <v>114</v>
      </c>
    </row>
    <row r="14" spans="1:38">
      <c r="A14">
        <f>SUM(C14:L14)</f>
        <v>0</v>
      </c>
      <c r="B14">
        <f>IF(AC14="n",0,1)</f>
        <v>1</v>
      </c>
      <c r="C14">
        <f>IF('Programme Description'!B12="",0,1)</f>
        <v>0</v>
      </c>
      <c r="D14">
        <f>IF('Programme Description'!C12="",0,1)</f>
        <v>0</v>
      </c>
      <c r="E14">
        <f>IF('Programme Description'!D12="",0,1)</f>
        <v>0</v>
      </c>
      <c r="F14">
        <f>IF('Programme Description'!E12="",0,1)</f>
        <v>0</v>
      </c>
      <c r="G14">
        <f>IF('Programme Description'!F12="",0,1)</f>
        <v>0</v>
      </c>
      <c r="H14">
        <f>IF('Programme Description'!G12="",0,1)</f>
        <v>0</v>
      </c>
      <c r="I14">
        <f>IF('Programme Description'!H12="",0,1)</f>
        <v>0</v>
      </c>
      <c r="J14">
        <f>IF('Programme Description'!I12="",0,1)</f>
        <v>0</v>
      </c>
      <c r="K14">
        <f>IF('Programme Description'!J12="",0,1)</f>
        <v>0</v>
      </c>
      <c r="L14">
        <f>IF('Programme Description'!K12="",0,1)</f>
        <v>0</v>
      </c>
      <c r="M14" t="str">
        <f>IF(AND(C14=0,SUM(D14:L14)&gt;0),"y","n")</f>
        <v>n</v>
      </c>
      <c r="N14" t="str">
        <f>IF(AND(C14=1,B14=0),"y","n")</f>
        <v>n</v>
      </c>
      <c r="O14" t="str">
        <f>IF('Programme Description'!B14&gt;1,IF(('Programme Description'!B12='Programme Description'!B11+1),"y","n"),"n")</f>
        <v>n</v>
      </c>
      <c r="P14">
        <f>COUNTIF(Q14:V14,"y")</f>
        <v>0</v>
      </c>
      <c r="Q14" t="str">
        <f>IF(AND('Programme Description'!B12&lt;&gt;C$3,'Programme Description'!B12&lt;&gt;C$4,'Programme Description'!B12&lt;&gt;C$5,'Programme Description'!B12&lt;&gt;C$6,'Programme Description'!B12&lt;&gt;C$7,'Programme Description'!B12&lt;&gt;C$8),"y","n")</f>
        <v>n</v>
      </c>
      <c r="R14" t="str">
        <f>IF(AND('Programme Description'!D12&lt;&gt;D$3,'Programme Description'!D12&lt;&gt;D$4,'Programme Description'!D12&lt;&gt;D$5,'Programme Description'!D12&lt;&gt;D$6,'Programme Description'!D12&lt;&gt;D$7,'Programme Description'!D12&lt;&gt;D$8),"y","n")</f>
        <v>n</v>
      </c>
      <c r="S14" t="str">
        <f>IF(AND('Programme Description'!E12&lt;&gt;E$3,'Programme Description'!E12&lt;&gt;E$4,'Programme Description'!E12&lt;&gt;E$5,'Programme Description'!E12&lt;&gt;E$6,'Programme Description'!E12&lt;&gt;E$7,'Programme Description'!E12&lt;&gt;E$8),"y","n")</f>
        <v>n</v>
      </c>
      <c r="T14" t="str">
        <f>IF(AND('Programme Description'!F12&lt;&gt;F$3,'Programme Description'!F12&lt;&gt;F$4,'Programme Description'!F12&lt;&gt;F$5),"y","n")</f>
        <v>n</v>
      </c>
      <c r="U14" t="str">
        <f>IF(AND('Programme Description'!H12&lt;&gt;G$3,'Programme Description'!H12&lt;&gt;G$4,'Programme Description'!H12&lt;&gt;G$5),"y","n")</f>
        <v>n</v>
      </c>
      <c r="V14" t="str">
        <f>IF(AND('Programme Description'!K12&lt;&gt;H$3,'Programme Description'!K12&lt;&gt;H$4,'Programme Description'!K12&lt;&gt;H$5,'Programme Description'!K12&lt;&gt;H$6,'Programme Description'!K12&lt;&gt;H$7),"y","n")</f>
        <v>n</v>
      </c>
      <c r="W14">
        <f>IF('Programme Description'!D12='DATA VALIDATION'!$D$4,1,IF('Programme Description'!D12='DATA VALIDATION'!$D$5,2,IF('Programme Description'!D12&lt;&gt;"",3,0)))</f>
        <v>0</v>
      </c>
      <c r="X14" t="str">
        <f>IF(AND(W14=1,A14&lt;&gt;10),"n","y")</f>
        <v>y</v>
      </c>
      <c r="Y14" t="str">
        <f>IF(AND(SUM(C14:E14)=3,SUM(F14:L14)=2,H14=1,J14=1),"y","n")</f>
        <v>n</v>
      </c>
      <c r="Z14" t="str">
        <f>IF(AND('Programme Description'!D12='DATA VALIDATION'!$D$5,'DATA VALIDATION'!Y14="n"),"n","y")</f>
        <v>y</v>
      </c>
      <c r="AA14" t="str">
        <f>IF(AND(SUM(C14:E14)=3,SUM(F14:L14)=0),"y","n")</f>
        <v>n</v>
      </c>
      <c r="AB14" t="str">
        <f>IF(AND(W14=3,AA14="n"),"n","y")</f>
        <v>y</v>
      </c>
      <c r="AC14" t="str">
        <f>IF(OR(X14="n",Z14="n",AB14="n"),"n","y")</f>
        <v>y</v>
      </c>
      <c r="AE14" t="str">
        <f>IF(AND(A14&gt;0,'Programme Description'!D12=""),"y","n")</f>
        <v>n</v>
      </c>
      <c r="AF14" t="str">
        <f>IF(OR(AND('Programme Description'!D12='DATA VALIDATION'!$D$4,'Programme Description'!E12=""),AND('Programme Description'!D12&lt;&gt;'DATA VALIDATION'!$D$4,'Programme Description'!E12&lt;&gt;"")),"y","n")</f>
        <v>n</v>
      </c>
      <c r="AG14" t="str">
        <f>IF(OR(AND('Programme Description'!D12='DATA VALIDATION'!$D$4,'Programme Description'!F12=""),AND('Programme Description'!D12&lt;&gt;'DATA VALIDATION'!$D$4,'Programme Description'!F12&lt;&gt;"")),"y","n")</f>
        <v>n</v>
      </c>
      <c r="AH14" t="str">
        <f>IF(OR(AND(OR('Programme Description'!D12='DATA VALIDATION'!$D$4,'Programme Description'!D12='DATA VALIDATION'!$D$5),'Programme Description'!G12=""),AND(OR('Programme Description'!D12='DATA VALIDATION'!$D$4,'Programme Description'!D12&lt;&gt;'DATA VALIDATION'!$D$5),'Programme Description'!G12&lt;&gt;"")),"y","n")</f>
        <v>n</v>
      </c>
      <c r="AI14" t="str">
        <f>IF(OR(AND('Programme Description'!D12='DATA VALIDATION'!$D$4,'Programme Description'!H12=""),AND('Programme Description'!D12&lt;&gt;'DATA VALIDATION'!$D$4,'Programme Description'!H12&lt;&gt;"")),"y","n")</f>
        <v>n</v>
      </c>
      <c r="AJ14" t="str">
        <f>IF(OR(AND(OR('Programme Description'!D12='DATA VALIDATION'!$D$4,'Programme Description'!D12='DATA VALIDATION'!$D$5),'Programme Description'!I12=""),AND(OR('Programme Description'!D12='DATA VALIDATION'!$D$4,'Programme Description'!D12&lt;&gt;'DATA VALIDATION'!$D$5),'Programme Description'!I12&lt;&gt;"")),"y","n")</f>
        <v>n</v>
      </c>
      <c r="AK14" t="str">
        <f>IF(OR(AND('Programme Description'!D12='DATA VALIDATION'!$D$4,'Programme Description'!J12=""),AND('Programme Description'!D12&lt;&gt;'DATA VALIDATION'!$D$4,'Programme Description'!J12&lt;&gt;"")),"y","n")</f>
        <v>n</v>
      </c>
      <c r="AL14" t="str">
        <f>IF(OR(AND('Programme Description'!D12='DATA VALIDATION'!$D$4,'Programme Description'!K12=""),AND('Programme Description'!D12&lt;&gt;'DATA VALIDATION'!$D$4,'Programme Description'!K12&lt;&gt;"")),"y","n")</f>
        <v>n</v>
      </c>
    </row>
    <row r="15" spans="1:38">
      <c r="A15">
        <f t="shared" ref="A15:A78" si="0">SUM(C15:L15)</f>
        <v>0</v>
      </c>
      <c r="B15">
        <f t="shared" ref="B15:B78" si="1">IF(AC15="n",0,1)</f>
        <v>1</v>
      </c>
      <c r="C15">
        <f>IF('Programme Description'!B13="",0,1)</f>
        <v>0</v>
      </c>
      <c r="D15">
        <f>IF('Programme Description'!C13="",0,1)</f>
        <v>0</v>
      </c>
      <c r="E15">
        <f>IF('Programme Description'!D13="",0,1)</f>
        <v>0</v>
      </c>
      <c r="F15">
        <f>IF('Programme Description'!E13="",0,1)</f>
        <v>0</v>
      </c>
      <c r="G15">
        <f>IF('Programme Description'!F13="",0,1)</f>
        <v>0</v>
      </c>
      <c r="H15">
        <f>IF('Programme Description'!G13="",0,1)</f>
        <v>0</v>
      </c>
      <c r="I15">
        <f>IF('Programme Description'!H13="",0,1)</f>
        <v>0</v>
      </c>
      <c r="J15">
        <f>IF('Programme Description'!I13="",0,1)</f>
        <v>0</v>
      </c>
      <c r="K15">
        <f>IF('Programme Description'!J13="",0,1)</f>
        <v>0</v>
      </c>
      <c r="L15">
        <f>IF('Programme Description'!K13="",0,1)</f>
        <v>0</v>
      </c>
      <c r="M15" t="str">
        <f t="shared" ref="M15:M78" si="2">IF(AND(C15=0,SUM(D15:L15)&gt;0),"y","n")</f>
        <v>n</v>
      </c>
      <c r="N15" t="str">
        <f t="shared" ref="N15:N78" si="3">IF(AND(C15=1,B15=0),"y","n")</f>
        <v>n</v>
      </c>
      <c r="O15" t="str">
        <f>IF('Programme Description'!B15&gt;1,IF(('Programme Description'!B13='Programme Description'!B12+1),"y","n"),"n")</f>
        <v>n</v>
      </c>
      <c r="P15">
        <f t="shared" ref="P15:P78" si="4">COUNTIF(Q15:V15,"y")</f>
        <v>0</v>
      </c>
      <c r="Q15" t="str">
        <f>IF(AND('Programme Description'!B13&lt;&gt;C$3,'Programme Description'!B13&lt;&gt;C$4,'Programme Description'!B13&lt;&gt;C$5,'Programme Description'!B13&lt;&gt;C$6,'Programme Description'!B13&lt;&gt;C$7,'Programme Description'!B13&lt;&gt;C$8),"y","n")</f>
        <v>n</v>
      </c>
      <c r="R15" t="str">
        <f>IF(AND('Programme Description'!D13&lt;&gt;D$3,'Programme Description'!D13&lt;&gt;D$4,'Programme Description'!D13&lt;&gt;D$5,'Programme Description'!D13&lt;&gt;D$6,'Programme Description'!D13&lt;&gt;D$7,'Programme Description'!D13&lt;&gt;D$8),"y","n")</f>
        <v>n</v>
      </c>
      <c r="S15" t="str">
        <f>IF(AND('Programme Description'!E13&lt;&gt;E$3,'Programme Description'!E13&lt;&gt;E$4,'Programme Description'!E13&lt;&gt;E$5,'Programme Description'!E13&lt;&gt;E$6,'Programme Description'!E13&lt;&gt;E$7,'Programme Description'!E13&lt;&gt;E$8),"y","n")</f>
        <v>n</v>
      </c>
      <c r="T15" t="str">
        <f>IF(AND('Programme Description'!F13&lt;&gt;F$3,'Programme Description'!F13&lt;&gt;F$4,'Programme Description'!F13&lt;&gt;F$5),"y","n")</f>
        <v>n</v>
      </c>
      <c r="U15" t="str">
        <f>IF(AND('Programme Description'!H13&lt;&gt;G$3,'Programme Description'!H13&lt;&gt;G$4,'Programme Description'!H13&lt;&gt;G$5),"y","n")</f>
        <v>n</v>
      </c>
      <c r="V15" t="str">
        <f>IF(AND('Programme Description'!K13&lt;&gt;H$3,'Programme Description'!K13&lt;&gt;H$4,'Programme Description'!K13&lt;&gt;H$5,'Programme Description'!K13&lt;&gt;H$6,'Programme Description'!K13&lt;&gt;H$7),"y","n")</f>
        <v>n</v>
      </c>
      <c r="W15">
        <f>IF('Programme Description'!D13='DATA VALIDATION'!$D$4,1,IF('Programme Description'!D13='DATA VALIDATION'!$D$5,2,IF('Programme Description'!D13&lt;&gt;"",3,0)))</f>
        <v>0</v>
      </c>
      <c r="X15" t="str">
        <f t="shared" ref="X15:X78" si="5">IF(AND(W15=1,A15&lt;&gt;10),"n","y")</f>
        <v>y</v>
      </c>
      <c r="Y15" t="str">
        <f t="shared" ref="Y15:Y78" si="6">IF(AND(SUM(C15:E15)=3,SUM(F15:L15)=2,H15=1,J15=1),"y","n")</f>
        <v>n</v>
      </c>
      <c r="Z15" t="str">
        <f>IF(AND('Programme Description'!D13='DATA VALIDATION'!$D$5,'DATA VALIDATION'!Y15="n"),"n","y")</f>
        <v>y</v>
      </c>
      <c r="AA15" t="str">
        <f t="shared" ref="AA15:AA78" si="7">IF(AND(SUM(C15:E15)=3,SUM(F15:L15)=0),"y","n")</f>
        <v>n</v>
      </c>
      <c r="AB15" t="str">
        <f t="shared" ref="AB15:AB78" si="8">IF(AND(W15=3,AA15="n"),"n","y")</f>
        <v>y</v>
      </c>
      <c r="AC15" t="str">
        <f t="shared" ref="AC15:AC78" si="9">IF(OR(X15="n",Z15="n",AB15="n"),"n","y")</f>
        <v>y</v>
      </c>
      <c r="AE15" t="str">
        <f>IF(AND(A15&gt;0,'Programme Description'!D13=""),"y","n")</f>
        <v>n</v>
      </c>
      <c r="AF15" t="str">
        <f>IF(OR(AND('Programme Description'!D13='DATA VALIDATION'!$D$4,'Programme Description'!E13=""),AND('Programme Description'!D13&lt;&gt;'DATA VALIDATION'!$D$4,'Programme Description'!E13&lt;&gt;"")),"y","n")</f>
        <v>n</v>
      </c>
      <c r="AG15" t="str">
        <f>IF(OR(AND('Programme Description'!D13='DATA VALIDATION'!$D$4,'Programme Description'!F13=""),AND('Programme Description'!D13&lt;&gt;'DATA VALIDATION'!$D$4,'Programme Description'!F13&lt;&gt;"")),"y","n")</f>
        <v>n</v>
      </c>
      <c r="AH15" t="str">
        <f>IF(OR(AND(OR('Programme Description'!D13='DATA VALIDATION'!$D$4,'Programme Description'!D13='DATA VALIDATION'!$D$5),'Programme Description'!G13=""),AND(OR('Programme Description'!D13='DATA VALIDATION'!$D$4,'Programme Description'!D13&lt;&gt;'DATA VALIDATION'!$D$5),'Programme Description'!G13&lt;&gt;"")),"y","n")</f>
        <v>n</v>
      </c>
      <c r="AI15" t="str">
        <f>IF(OR(AND('Programme Description'!D13='DATA VALIDATION'!$D$4,'Programme Description'!H13=""),AND('Programme Description'!D13&lt;&gt;'DATA VALIDATION'!$D$4,'Programme Description'!H13&lt;&gt;"")),"y","n")</f>
        <v>n</v>
      </c>
      <c r="AJ15" t="str">
        <f>IF(OR(AND(OR('Programme Description'!D13='DATA VALIDATION'!$D$4,'Programme Description'!D13='DATA VALIDATION'!$D$5),'Programme Description'!I13=""),AND(OR('Programme Description'!D13='DATA VALIDATION'!$D$4,'Programme Description'!D13&lt;&gt;'DATA VALIDATION'!$D$5),'Programme Description'!I13&lt;&gt;"")),"y","n")</f>
        <v>n</v>
      </c>
      <c r="AK15" t="str">
        <f>IF(OR(AND('Programme Description'!D13='DATA VALIDATION'!$D$4,'Programme Description'!J13=""),AND('Programme Description'!D13&lt;&gt;'DATA VALIDATION'!$D$4,'Programme Description'!J13&lt;&gt;"")),"y","n")</f>
        <v>n</v>
      </c>
      <c r="AL15" t="str">
        <f>IF(OR(AND('Programme Description'!D13='DATA VALIDATION'!$D$4,'Programme Description'!K13=""),AND('Programme Description'!D13&lt;&gt;'DATA VALIDATION'!$D$4,'Programme Description'!K13&lt;&gt;"")),"y","n")</f>
        <v>n</v>
      </c>
    </row>
    <row r="16" spans="1:38">
      <c r="A16">
        <f t="shared" si="0"/>
        <v>0</v>
      </c>
      <c r="B16">
        <f t="shared" si="1"/>
        <v>1</v>
      </c>
      <c r="C16">
        <f>IF('Programme Description'!B14="",0,1)</f>
        <v>0</v>
      </c>
      <c r="D16">
        <f>IF('Programme Description'!C14="",0,1)</f>
        <v>0</v>
      </c>
      <c r="E16">
        <f>IF('Programme Description'!D14="",0,1)</f>
        <v>0</v>
      </c>
      <c r="F16">
        <f>IF('Programme Description'!E14="",0,1)</f>
        <v>0</v>
      </c>
      <c r="G16">
        <f>IF('Programme Description'!F14="",0,1)</f>
        <v>0</v>
      </c>
      <c r="H16">
        <f>IF('Programme Description'!G14="",0,1)</f>
        <v>0</v>
      </c>
      <c r="I16">
        <f>IF('Programme Description'!H14="",0,1)</f>
        <v>0</v>
      </c>
      <c r="J16">
        <f>IF('Programme Description'!I14="",0,1)</f>
        <v>0</v>
      </c>
      <c r="K16">
        <f>IF('Programme Description'!J14="",0,1)</f>
        <v>0</v>
      </c>
      <c r="L16">
        <f>IF('Programme Description'!K14="",0,1)</f>
        <v>0</v>
      </c>
      <c r="M16" t="str">
        <f t="shared" si="2"/>
        <v>n</v>
      </c>
      <c r="N16" t="str">
        <f t="shared" si="3"/>
        <v>n</v>
      </c>
      <c r="O16" t="str">
        <f>IF('Programme Description'!B16&gt;1,IF(('Programme Description'!B14='Programme Description'!B13+1),"y","n"),"n")</f>
        <v>n</v>
      </c>
      <c r="P16">
        <f t="shared" si="4"/>
        <v>0</v>
      </c>
      <c r="Q16" t="str">
        <f>IF(AND('Programme Description'!B14&lt;&gt;C$3,'Programme Description'!B14&lt;&gt;C$4,'Programme Description'!B14&lt;&gt;C$5,'Programme Description'!B14&lt;&gt;C$6,'Programme Description'!B14&lt;&gt;C$7,'Programme Description'!B14&lt;&gt;C$8),"y","n")</f>
        <v>n</v>
      </c>
      <c r="R16" t="str">
        <f>IF(AND('Programme Description'!D14&lt;&gt;D$3,'Programme Description'!D14&lt;&gt;D$4,'Programme Description'!D14&lt;&gt;D$5,'Programme Description'!D14&lt;&gt;D$6,'Programme Description'!D14&lt;&gt;D$7,'Programme Description'!D14&lt;&gt;D$8),"y","n")</f>
        <v>n</v>
      </c>
      <c r="S16" t="str">
        <f>IF(AND('Programme Description'!E14&lt;&gt;E$3,'Programme Description'!E14&lt;&gt;E$4,'Programme Description'!E14&lt;&gt;E$5,'Programme Description'!E14&lt;&gt;E$6,'Programme Description'!E14&lt;&gt;E$7,'Programme Description'!E14&lt;&gt;E$8),"y","n")</f>
        <v>n</v>
      </c>
      <c r="T16" t="str">
        <f>IF(AND('Programme Description'!F14&lt;&gt;F$3,'Programme Description'!F14&lt;&gt;F$4,'Programme Description'!F14&lt;&gt;F$5),"y","n")</f>
        <v>n</v>
      </c>
      <c r="U16" t="str">
        <f>IF(AND('Programme Description'!H14&lt;&gt;G$3,'Programme Description'!H14&lt;&gt;G$4,'Programme Description'!H14&lt;&gt;G$5),"y","n")</f>
        <v>n</v>
      </c>
      <c r="V16" t="str">
        <f>IF(AND('Programme Description'!K14&lt;&gt;H$3,'Programme Description'!K14&lt;&gt;H$4,'Programme Description'!K14&lt;&gt;H$5,'Programme Description'!K14&lt;&gt;H$6,'Programme Description'!K14&lt;&gt;H$7),"y","n")</f>
        <v>n</v>
      </c>
      <c r="W16">
        <f>IF('Programme Description'!D14='DATA VALIDATION'!$D$4,1,IF('Programme Description'!D14='DATA VALIDATION'!$D$5,2,IF('Programme Description'!D14&lt;&gt;"",3,0)))</f>
        <v>0</v>
      </c>
      <c r="X16" t="str">
        <f t="shared" si="5"/>
        <v>y</v>
      </c>
      <c r="Y16" t="str">
        <f t="shared" si="6"/>
        <v>n</v>
      </c>
      <c r="Z16" t="str">
        <f>IF(AND('Programme Description'!D14='DATA VALIDATION'!$D$5,'DATA VALIDATION'!Y16="n"),"n","y")</f>
        <v>y</v>
      </c>
      <c r="AA16" t="str">
        <f t="shared" si="7"/>
        <v>n</v>
      </c>
      <c r="AB16" t="str">
        <f t="shared" si="8"/>
        <v>y</v>
      </c>
      <c r="AC16" t="str">
        <f t="shared" si="9"/>
        <v>y</v>
      </c>
      <c r="AE16" t="str">
        <f>IF(AND(A16&gt;0,'Programme Description'!D14=""),"y","n")</f>
        <v>n</v>
      </c>
      <c r="AF16" t="str">
        <f>IF(OR(AND('Programme Description'!D14='DATA VALIDATION'!$D$4,'Programme Description'!E14=""),AND('Programme Description'!D14&lt;&gt;'DATA VALIDATION'!$D$4,'Programme Description'!E14&lt;&gt;"")),"y","n")</f>
        <v>n</v>
      </c>
      <c r="AG16" t="str">
        <f>IF(OR(AND('Programme Description'!D14='DATA VALIDATION'!$D$4,'Programme Description'!F14=""),AND('Programme Description'!D14&lt;&gt;'DATA VALIDATION'!$D$4,'Programme Description'!F14&lt;&gt;"")),"y","n")</f>
        <v>n</v>
      </c>
      <c r="AH16" t="str">
        <f>IF(OR(AND(OR('Programme Description'!D14='DATA VALIDATION'!$D$4,'Programme Description'!D14='DATA VALIDATION'!$D$5),'Programme Description'!G14=""),AND(OR('Programme Description'!D14='DATA VALIDATION'!$D$4,'Programme Description'!D14&lt;&gt;'DATA VALIDATION'!$D$5),'Programme Description'!G14&lt;&gt;"")),"y","n")</f>
        <v>n</v>
      </c>
      <c r="AI16" t="str">
        <f>IF(OR(AND('Programme Description'!D14='DATA VALIDATION'!$D$4,'Programme Description'!H14=""),AND('Programme Description'!D14&lt;&gt;'DATA VALIDATION'!$D$4,'Programme Description'!H14&lt;&gt;"")),"y","n")</f>
        <v>n</v>
      </c>
      <c r="AJ16" t="str">
        <f>IF(OR(AND(OR('Programme Description'!D14='DATA VALIDATION'!$D$4,'Programme Description'!D14='DATA VALIDATION'!$D$5),'Programme Description'!I14=""),AND(OR('Programme Description'!D14='DATA VALIDATION'!$D$4,'Programme Description'!D14&lt;&gt;'DATA VALIDATION'!$D$5),'Programme Description'!I14&lt;&gt;"")),"y","n")</f>
        <v>n</v>
      </c>
      <c r="AK16" t="str">
        <f>IF(OR(AND('Programme Description'!D14='DATA VALIDATION'!$D$4,'Programme Description'!J14=""),AND('Programme Description'!D14&lt;&gt;'DATA VALIDATION'!$D$4,'Programme Description'!J14&lt;&gt;"")),"y","n")</f>
        <v>n</v>
      </c>
      <c r="AL16" t="str">
        <f>IF(OR(AND('Programme Description'!D14='DATA VALIDATION'!$D$4,'Programme Description'!K14=""),AND('Programme Description'!D14&lt;&gt;'DATA VALIDATION'!$D$4,'Programme Description'!K14&lt;&gt;"")),"y","n")</f>
        <v>n</v>
      </c>
    </row>
    <row r="17" spans="1:38">
      <c r="A17">
        <f t="shared" si="0"/>
        <v>0</v>
      </c>
      <c r="B17">
        <f t="shared" si="1"/>
        <v>1</v>
      </c>
      <c r="C17">
        <f>IF('Programme Description'!B15="",0,1)</f>
        <v>0</v>
      </c>
      <c r="D17">
        <f>IF('Programme Description'!C15="",0,1)</f>
        <v>0</v>
      </c>
      <c r="E17">
        <f>IF('Programme Description'!D15="",0,1)</f>
        <v>0</v>
      </c>
      <c r="F17">
        <f>IF('Programme Description'!E15="",0,1)</f>
        <v>0</v>
      </c>
      <c r="G17">
        <f>IF('Programme Description'!F15="",0,1)</f>
        <v>0</v>
      </c>
      <c r="H17">
        <f>IF('Programme Description'!G15="",0,1)</f>
        <v>0</v>
      </c>
      <c r="I17">
        <f>IF('Programme Description'!H15="",0,1)</f>
        <v>0</v>
      </c>
      <c r="J17">
        <f>IF('Programme Description'!I15="",0,1)</f>
        <v>0</v>
      </c>
      <c r="K17">
        <f>IF('Programme Description'!J15="",0,1)</f>
        <v>0</v>
      </c>
      <c r="L17">
        <f>IF('Programme Description'!K15="",0,1)</f>
        <v>0</v>
      </c>
      <c r="M17" t="str">
        <f t="shared" si="2"/>
        <v>n</v>
      </c>
      <c r="N17" t="str">
        <f t="shared" si="3"/>
        <v>n</v>
      </c>
      <c r="O17" t="str">
        <f>IF('Programme Description'!B17&gt;1,IF(('Programme Description'!B15='Programme Description'!B14+1),"y","n"),"n")</f>
        <v>n</v>
      </c>
      <c r="P17">
        <f t="shared" si="4"/>
        <v>0</v>
      </c>
      <c r="Q17" t="str">
        <f>IF(AND('Programme Description'!B15&lt;&gt;C$3,'Programme Description'!B15&lt;&gt;C$4,'Programme Description'!B15&lt;&gt;C$5,'Programme Description'!B15&lt;&gt;C$6,'Programme Description'!B15&lt;&gt;C$7,'Programme Description'!B15&lt;&gt;C$8),"y","n")</f>
        <v>n</v>
      </c>
      <c r="R17" t="str">
        <f>IF(AND('Programme Description'!D15&lt;&gt;D$3,'Programme Description'!D15&lt;&gt;D$4,'Programme Description'!D15&lt;&gt;D$5,'Programme Description'!D15&lt;&gt;D$6,'Programme Description'!D15&lt;&gt;D$7,'Programme Description'!D15&lt;&gt;D$8),"y","n")</f>
        <v>n</v>
      </c>
      <c r="S17" t="str">
        <f>IF(AND('Programme Description'!E15&lt;&gt;E$3,'Programme Description'!E15&lt;&gt;E$4,'Programme Description'!E15&lt;&gt;E$5,'Programme Description'!E15&lt;&gt;E$6,'Programme Description'!E15&lt;&gt;E$7,'Programme Description'!E15&lt;&gt;E$8),"y","n")</f>
        <v>n</v>
      </c>
      <c r="T17" t="str">
        <f>IF(AND('Programme Description'!F15&lt;&gt;F$3,'Programme Description'!F15&lt;&gt;F$4,'Programme Description'!F15&lt;&gt;F$5),"y","n")</f>
        <v>n</v>
      </c>
      <c r="U17" t="str">
        <f>IF(AND('Programme Description'!H15&lt;&gt;G$3,'Programme Description'!H15&lt;&gt;G$4,'Programme Description'!H15&lt;&gt;G$5),"y","n")</f>
        <v>n</v>
      </c>
      <c r="V17" t="str">
        <f>IF(AND('Programme Description'!K15&lt;&gt;H$3,'Programme Description'!K15&lt;&gt;H$4,'Programme Description'!K15&lt;&gt;H$5,'Programme Description'!K15&lt;&gt;H$6,'Programme Description'!K15&lt;&gt;H$7),"y","n")</f>
        <v>n</v>
      </c>
      <c r="W17">
        <f>IF('Programme Description'!D15='DATA VALIDATION'!$D$4,1,IF('Programme Description'!D15='DATA VALIDATION'!$D$5,2,IF('Programme Description'!D15&lt;&gt;"",3,0)))</f>
        <v>0</v>
      </c>
      <c r="X17" t="str">
        <f t="shared" si="5"/>
        <v>y</v>
      </c>
      <c r="Y17" t="str">
        <f t="shared" si="6"/>
        <v>n</v>
      </c>
      <c r="Z17" t="str">
        <f>IF(AND('Programme Description'!D15='DATA VALIDATION'!$D$5,'DATA VALIDATION'!Y17="n"),"n","y")</f>
        <v>y</v>
      </c>
      <c r="AA17" t="str">
        <f t="shared" si="7"/>
        <v>n</v>
      </c>
      <c r="AB17" t="str">
        <f t="shared" si="8"/>
        <v>y</v>
      </c>
      <c r="AC17" t="str">
        <f t="shared" si="9"/>
        <v>y</v>
      </c>
      <c r="AE17" t="str">
        <f>IF(AND(A17&gt;0,'Programme Description'!D15=""),"y","n")</f>
        <v>n</v>
      </c>
      <c r="AF17" t="str">
        <f>IF(OR(AND('Programme Description'!D15='DATA VALIDATION'!$D$4,'Programme Description'!E15=""),AND('Programme Description'!D15&lt;&gt;'DATA VALIDATION'!$D$4,'Programme Description'!E15&lt;&gt;"")),"y","n")</f>
        <v>n</v>
      </c>
      <c r="AG17" t="str">
        <f>IF(OR(AND('Programme Description'!D15='DATA VALIDATION'!$D$4,'Programme Description'!F15=""),AND('Programme Description'!D15&lt;&gt;'DATA VALIDATION'!$D$4,'Programme Description'!F15&lt;&gt;"")),"y","n")</f>
        <v>n</v>
      </c>
      <c r="AH17" t="str">
        <f>IF(OR(AND(OR('Programme Description'!D15='DATA VALIDATION'!$D$4,'Programme Description'!D15='DATA VALIDATION'!$D$5),'Programme Description'!G15=""),AND(OR('Programme Description'!D15='DATA VALIDATION'!$D$4,'Programme Description'!D15&lt;&gt;'DATA VALIDATION'!$D$5),'Programme Description'!G15&lt;&gt;"")),"y","n")</f>
        <v>n</v>
      </c>
      <c r="AI17" t="str">
        <f>IF(OR(AND('Programme Description'!D15='DATA VALIDATION'!$D$4,'Programme Description'!H15=""),AND('Programme Description'!D15&lt;&gt;'DATA VALIDATION'!$D$4,'Programme Description'!H15&lt;&gt;"")),"y","n")</f>
        <v>n</v>
      </c>
      <c r="AJ17" t="str">
        <f>IF(OR(AND(OR('Programme Description'!D15='DATA VALIDATION'!$D$4,'Programme Description'!D15='DATA VALIDATION'!$D$5),'Programme Description'!I15=""),AND(OR('Programme Description'!D15='DATA VALIDATION'!$D$4,'Programme Description'!D15&lt;&gt;'DATA VALIDATION'!$D$5),'Programme Description'!I15&lt;&gt;"")),"y","n")</f>
        <v>n</v>
      </c>
      <c r="AK17" t="str">
        <f>IF(OR(AND('Programme Description'!D15='DATA VALIDATION'!$D$4,'Programme Description'!J15=""),AND('Programme Description'!D15&lt;&gt;'DATA VALIDATION'!$D$4,'Programme Description'!J15&lt;&gt;"")),"y","n")</f>
        <v>n</v>
      </c>
      <c r="AL17" t="str">
        <f>IF(OR(AND('Programme Description'!D15='DATA VALIDATION'!$D$4,'Programme Description'!K15=""),AND('Programme Description'!D15&lt;&gt;'DATA VALIDATION'!$D$4,'Programme Description'!K15&lt;&gt;"")),"y","n")</f>
        <v>n</v>
      </c>
    </row>
    <row r="18" spans="1:38">
      <c r="A18">
        <f t="shared" si="0"/>
        <v>0</v>
      </c>
      <c r="B18">
        <f t="shared" si="1"/>
        <v>1</v>
      </c>
      <c r="C18">
        <f>IF('Programme Description'!B16="",0,1)</f>
        <v>0</v>
      </c>
      <c r="D18">
        <f>IF('Programme Description'!C16="",0,1)</f>
        <v>0</v>
      </c>
      <c r="E18">
        <f>IF('Programme Description'!D16="",0,1)</f>
        <v>0</v>
      </c>
      <c r="F18">
        <f>IF('Programme Description'!E16="",0,1)</f>
        <v>0</v>
      </c>
      <c r="G18">
        <f>IF('Programme Description'!F16="",0,1)</f>
        <v>0</v>
      </c>
      <c r="H18">
        <f>IF('Programme Description'!G16="",0,1)</f>
        <v>0</v>
      </c>
      <c r="I18">
        <f>IF('Programme Description'!H16="",0,1)</f>
        <v>0</v>
      </c>
      <c r="J18">
        <f>IF('Programme Description'!I16="",0,1)</f>
        <v>0</v>
      </c>
      <c r="K18">
        <f>IF('Programme Description'!J16="",0,1)</f>
        <v>0</v>
      </c>
      <c r="L18">
        <f>IF('Programme Description'!K16="",0,1)</f>
        <v>0</v>
      </c>
      <c r="M18" t="str">
        <f t="shared" si="2"/>
        <v>n</v>
      </c>
      <c r="N18" t="str">
        <f t="shared" si="3"/>
        <v>n</v>
      </c>
      <c r="O18" t="str">
        <f>IF('Programme Description'!B18&gt;1,IF(('Programme Description'!B16='Programme Description'!B15+1),"y","n"),"n")</f>
        <v>n</v>
      </c>
      <c r="P18">
        <f t="shared" si="4"/>
        <v>0</v>
      </c>
      <c r="Q18" t="str">
        <f>IF(AND('Programme Description'!B16&lt;&gt;C$3,'Programme Description'!B16&lt;&gt;C$4,'Programme Description'!B16&lt;&gt;C$5,'Programme Description'!B16&lt;&gt;C$6,'Programme Description'!B16&lt;&gt;C$7,'Programme Description'!B16&lt;&gt;C$8),"y","n")</f>
        <v>n</v>
      </c>
      <c r="R18" t="str">
        <f>IF(AND('Programme Description'!D16&lt;&gt;D$3,'Programme Description'!D16&lt;&gt;D$4,'Programme Description'!D16&lt;&gt;D$5,'Programme Description'!D16&lt;&gt;D$6,'Programme Description'!D16&lt;&gt;D$7,'Programme Description'!D16&lt;&gt;D$8),"y","n")</f>
        <v>n</v>
      </c>
      <c r="S18" t="str">
        <f>IF(AND('Programme Description'!E16&lt;&gt;E$3,'Programme Description'!E16&lt;&gt;E$4,'Programme Description'!E16&lt;&gt;E$5,'Programme Description'!E16&lt;&gt;E$6,'Programme Description'!E16&lt;&gt;E$7,'Programme Description'!E16&lt;&gt;E$8),"y","n")</f>
        <v>n</v>
      </c>
      <c r="T18" t="str">
        <f>IF(AND('Programme Description'!F16&lt;&gt;F$3,'Programme Description'!F16&lt;&gt;F$4,'Programme Description'!F16&lt;&gt;F$5),"y","n")</f>
        <v>n</v>
      </c>
      <c r="U18" t="str">
        <f>IF(AND('Programme Description'!H16&lt;&gt;G$3,'Programme Description'!H16&lt;&gt;G$4,'Programme Description'!H16&lt;&gt;G$5),"y","n")</f>
        <v>n</v>
      </c>
      <c r="V18" t="str">
        <f>IF(AND('Programme Description'!K16&lt;&gt;H$3,'Programme Description'!K16&lt;&gt;H$4,'Programme Description'!K16&lt;&gt;H$5,'Programme Description'!K16&lt;&gt;H$6,'Programme Description'!K16&lt;&gt;H$7),"y","n")</f>
        <v>n</v>
      </c>
      <c r="W18">
        <f>IF('Programme Description'!D16='DATA VALIDATION'!$D$4,1,IF('Programme Description'!D16='DATA VALIDATION'!$D$5,2,IF('Programme Description'!D16&lt;&gt;"",3,0)))</f>
        <v>0</v>
      </c>
      <c r="X18" t="str">
        <f t="shared" si="5"/>
        <v>y</v>
      </c>
      <c r="Y18" t="str">
        <f t="shared" si="6"/>
        <v>n</v>
      </c>
      <c r="Z18" t="str">
        <f>IF(AND('Programme Description'!D16='DATA VALIDATION'!$D$5,'DATA VALIDATION'!Y18="n"),"n","y")</f>
        <v>y</v>
      </c>
      <c r="AA18" t="str">
        <f t="shared" si="7"/>
        <v>n</v>
      </c>
      <c r="AB18" t="str">
        <f t="shared" si="8"/>
        <v>y</v>
      </c>
      <c r="AC18" t="str">
        <f t="shared" si="9"/>
        <v>y</v>
      </c>
      <c r="AE18" t="str">
        <f>IF(AND(A18&gt;0,'Programme Description'!D16=""),"y","n")</f>
        <v>n</v>
      </c>
      <c r="AF18" t="str">
        <f>IF(OR(AND('Programme Description'!D16='DATA VALIDATION'!$D$4,'Programme Description'!E16=""),AND('Programme Description'!D16&lt;&gt;'DATA VALIDATION'!$D$4,'Programme Description'!E16&lt;&gt;"")),"y","n")</f>
        <v>n</v>
      </c>
      <c r="AG18" t="str">
        <f>IF(OR(AND('Programme Description'!D16='DATA VALIDATION'!$D$4,'Programme Description'!F16=""),AND('Programme Description'!D16&lt;&gt;'DATA VALIDATION'!$D$4,'Programme Description'!F16&lt;&gt;"")),"y","n")</f>
        <v>n</v>
      </c>
      <c r="AH18" t="str">
        <f>IF(OR(AND(OR('Programme Description'!D16='DATA VALIDATION'!$D$4,'Programme Description'!D16='DATA VALIDATION'!$D$5),'Programme Description'!G16=""),AND(OR('Programme Description'!D16='DATA VALIDATION'!$D$4,'Programme Description'!D16&lt;&gt;'DATA VALIDATION'!$D$5),'Programme Description'!G16&lt;&gt;"")),"y","n")</f>
        <v>n</v>
      </c>
      <c r="AI18" t="str">
        <f>IF(OR(AND('Programme Description'!D16='DATA VALIDATION'!$D$4,'Programme Description'!H16=""),AND('Programme Description'!D16&lt;&gt;'DATA VALIDATION'!$D$4,'Programme Description'!H16&lt;&gt;"")),"y","n")</f>
        <v>n</v>
      </c>
      <c r="AJ18" t="str">
        <f>IF(OR(AND(OR('Programme Description'!D16='DATA VALIDATION'!$D$4,'Programme Description'!D16='DATA VALIDATION'!$D$5),'Programme Description'!I16=""),AND(OR('Programme Description'!D16='DATA VALIDATION'!$D$4,'Programme Description'!D16&lt;&gt;'DATA VALIDATION'!$D$5),'Programme Description'!I16&lt;&gt;"")),"y","n")</f>
        <v>n</v>
      </c>
      <c r="AK18" t="str">
        <f>IF(OR(AND('Programme Description'!D16='DATA VALIDATION'!$D$4,'Programme Description'!J16=""),AND('Programme Description'!D16&lt;&gt;'DATA VALIDATION'!$D$4,'Programme Description'!J16&lt;&gt;"")),"y","n")</f>
        <v>n</v>
      </c>
      <c r="AL18" t="str">
        <f>IF(OR(AND('Programme Description'!D16='DATA VALIDATION'!$D$4,'Programme Description'!K16=""),AND('Programme Description'!D16&lt;&gt;'DATA VALIDATION'!$D$4,'Programme Description'!K16&lt;&gt;"")),"y","n")</f>
        <v>n</v>
      </c>
    </row>
    <row r="19" spans="1:38">
      <c r="A19">
        <f t="shared" si="0"/>
        <v>0</v>
      </c>
      <c r="B19">
        <f t="shared" si="1"/>
        <v>1</v>
      </c>
      <c r="C19">
        <f>IF('Programme Description'!B17="",0,1)</f>
        <v>0</v>
      </c>
      <c r="D19">
        <f>IF('Programme Description'!C17="",0,1)</f>
        <v>0</v>
      </c>
      <c r="E19">
        <f>IF('Programme Description'!D17="",0,1)</f>
        <v>0</v>
      </c>
      <c r="F19">
        <f>IF('Programme Description'!E17="",0,1)</f>
        <v>0</v>
      </c>
      <c r="G19">
        <f>IF('Programme Description'!F17="",0,1)</f>
        <v>0</v>
      </c>
      <c r="H19">
        <f>IF('Programme Description'!G17="",0,1)</f>
        <v>0</v>
      </c>
      <c r="I19">
        <f>IF('Programme Description'!H17="",0,1)</f>
        <v>0</v>
      </c>
      <c r="J19">
        <f>IF('Programme Description'!I17="",0,1)</f>
        <v>0</v>
      </c>
      <c r="K19">
        <f>IF('Programme Description'!J17="",0,1)</f>
        <v>0</v>
      </c>
      <c r="L19">
        <f>IF('Programme Description'!K17="",0,1)</f>
        <v>0</v>
      </c>
      <c r="M19" t="str">
        <f t="shared" si="2"/>
        <v>n</v>
      </c>
      <c r="N19" t="str">
        <f t="shared" si="3"/>
        <v>n</v>
      </c>
      <c r="O19" t="str">
        <f>IF('Programme Description'!B19&gt;1,IF(('Programme Description'!B17='Programme Description'!B16+1),"y","n"),"n")</f>
        <v>n</v>
      </c>
      <c r="P19">
        <f t="shared" si="4"/>
        <v>0</v>
      </c>
      <c r="Q19" t="str">
        <f>IF(AND('Programme Description'!B17&lt;&gt;C$3,'Programme Description'!B17&lt;&gt;C$4,'Programme Description'!B17&lt;&gt;C$5,'Programme Description'!B17&lt;&gt;C$6,'Programme Description'!B17&lt;&gt;C$7,'Programme Description'!B17&lt;&gt;C$8),"y","n")</f>
        <v>n</v>
      </c>
      <c r="R19" t="str">
        <f>IF(AND('Programme Description'!D17&lt;&gt;D$3,'Programme Description'!D17&lt;&gt;D$4,'Programme Description'!D17&lt;&gt;D$5,'Programme Description'!D17&lt;&gt;D$6,'Programme Description'!D17&lt;&gt;D$7,'Programme Description'!D17&lt;&gt;D$8),"y","n")</f>
        <v>n</v>
      </c>
      <c r="S19" t="str">
        <f>IF(AND('Programme Description'!E17&lt;&gt;E$3,'Programme Description'!E17&lt;&gt;E$4,'Programme Description'!E17&lt;&gt;E$5,'Programme Description'!E17&lt;&gt;E$6,'Programme Description'!E17&lt;&gt;E$7,'Programme Description'!E17&lt;&gt;E$8),"y","n")</f>
        <v>n</v>
      </c>
      <c r="T19" t="str">
        <f>IF(AND('Programme Description'!F17&lt;&gt;F$3,'Programme Description'!F17&lt;&gt;F$4,'Programme Description'!F17&lt;&gt;F$5),"y","n")</f>
        <v>n</v>
      </c>
      <c r="U19" t="str">
        <f>IF(AND('Programme Description'!H17&lt;&gt;G$3,'Programme Description'!H17&lt;&gt;G$4,'Programme Description'!H17&lt;&gt;G$5),"y","n")</f>
        <v>n</v>
      </c>
      <c r="V19" t="str">
        <f>IF(AND('Programme Description'!K17&lt;&gt;H$3,'Programme Description'!K17&lt;&gt;H$4,'Programme Description'!K17&lt;&gt;H$5,'Programme Description'!K17&lt;&gt;H$6,'Programme Description'!K17&lt;&gt;H$7),"y","n")</f>
        <v>n</v>
      </c>
      <c r="W19">
        <f>IF('Programme Description'!D17='DATA VALIDATION'!$D$4,1,IF('Programme Description'!D17='DATA VALIDATION'!$D$5,2,IF('Programme Description'!D17&lt;&gt;"",3,0)))</f>
        <v>0</v>
      </c>
      <c r="X19" t="str">
        <f t="shared" si="5"/>
        <v>y</v>
      </c>
      <c r="Y19" t="str">
        <f t="shared" si="6"/>
        <v>n</v>
      </c>
      <c r="Z19" t="str">
        <f>IF(AND('Programme Description'!D17='DATA VALIDATION'!$D$5,'DATA VALIDATION'!Y19="n"),"n","y")</f>
        <v>y</v>
      </c>
      <c r="AA19" t="str">
        <f t="shared" si="7"/>
        <v>n</v>
      </c>
      <c r="AB19" t="str">
        <f t="shared" si="8"/>
        <v>y</v>
      </c>
      <c r="AC19" t="str">
        <f t="shared" si="9"/>
        <v>y</v>
      </c>
      <c r="AE19" t="str">
        <f>IF(AND(A19&gt;0,'Programme Description'!D17=""),"y","n")</f>
        <v>n</v>
      </c>
      <c r="AF19" t="str">
        <f>IF(OR(AND('Programme Description'!D17='DATA VALIDATION'!$D$4,'Programme Description'!E17=""),AND('Programme Description'!D17&lt;&gt;'DATA VALIDATION'!$D$4,'Programme Description'!E17&lt;&gt;"")),"y","n")</f>
        <v>n</v>
      </c>
      <c r="AG19" t="str">
        <f>IF(OR(AND('Programme Description'!D17='DATA VALIDATION'!$D$4,'Programme Description'!F17=""),AND('Programme Description'!D17&lt;&gt;'DATA VALIDATION'!$D$4,'Programme Description'!F17&lt;&gt;"")),"y","n")</f>
        <v>n</v>
      </c>
      <c r="AH19" t="str">
        <f>IF(OR(AND(OR('Programme Description'!D17='DATA VALIDATION'!$D$4,'Programme Description'!D17='DATA VALIDATION'!$D$5),'Programme Description'!G17=""),AND(OR('Programme Description'!D17='DATA VALIDATION'!$D$4,'Programme Description'!D17&lt;&gt;'DATA VALIDATION'!$D$5),'Programme Description'!G17&lt;&gt;"")),"y","n")</f>
        <v>n</v>
      </c>
      <c r="AI19" t="str">
        <f>IF(OR(AND('Programme Description'!D17='DATA VALIDATION'!$D$4,'Programme Description'!H17=""),AND('Programme Description'!D17&lt;&gt;'DATA VALIDATION'!$D$4,'Programme Description'!H17&lt;&gt;"")),"y","n")</f>
        <v>n</v>
      </c>
      <c r="AJ19" t="str">
        <f>IF(OR(AND(OR('Programme Description'!D17='DATA VALIDATION'!$D$4,'Programme Description'!D17='DATA VALIDATION'!$D$5),'Programme Description'!I17=""),AND(OR('Programme Description'!D17='DATA VALIDATION'!$D$4,'Programme Description'!D17&lt;&gt;'DATA VALIDATION'!$D$5),'Programme Description'!I17&lt;&gt;"")),"y","n")</f>
        <v>n</v>
      </c>
      <c r="AK19" t="str">
        <f>IF(OR(AND('Programme Description'!D17='DATA VALIDATION'!$D$4,'Programme Description'!J17=""),AND('Programme Description'!D17&lt;&gt;'DATA VALIDATION'!$D$4,'Programme Description'!J17&lt;&gt;"")),"y","n")</f>
        <v>n</v>
      </c>
      <c r="AL19" t="str">
        <f>IF(OR(AND('Programme Description'!D17='DATA VALIDATION'!$D$4,'Programme Description'!K17=""),AND('Programme Description'!D17&lt;&gt;'DATA VALIDATION'!$D$4,'Programme Description'!K17&lt;&gt;"")),"y","n")</f>
        <v>n</v>
      </c>
    </row>
    <row r="20" spans="1:38">
      <c r="A20">
        <f t="shared" si="0"/>
        <v>0</v>
      </c>
      <c r="B20">
        <f t="shared" si="1"/>
        <v>1</v>
      </c>
      <c r="C20">
        <f>IF('Programme Description'!B18="",0,1)</f>
        <v>0</v>
      </c>
      <c r="D20">
        <f>IF('Programme Description'!C18="",0,1)</f>
        <v>0</v>
      </c>
      <c r="E20">
        <f>IF('Programme Description'!D18="",0,1)</f>
        <v>0</v>
      </c>
      <c r="F20">
        <f>IF('Programme Description'!E18="",0,1)</f>
        <v>0</v>
      </c>
      <c r="G20">
        <f>IF('Programme Description'!F18="",0,1)</f>
        <v>0</v>
      </c>
      <c r="H20">
        <f>IF('Programme Description'!G18="",0,1)</f>
        <v>0</v>
      </c>
      <c r="I20">
        <f>IF('Programme Description'!H18="",0,1)</f>
        <v>0</v>
      </c>
      <c r="J20">
        <f>IF('Programme Description'!I18="",0,1)</f>
        <v>0</v>
      </c>
      <c r="K20">
        <f>IF('Programme Description'!J18="",0,1)</f>
        <v>0</v>
      </c>
      <c r="L20">
        <f>IF('Programme Description'!K18="",0,1)</f>
        <v>0</v>
      </c>
      <c r="M20" t="str">
        <f t="shared" si="2"/>
        <v>n</v>
      </c>
      <c r="N20" t="str">
        <f t="shared" si="3"/>
        <v>n</v>
      </c>
      <c r="O20" t="str">
        <f>IF('Programme Description'!B20&gt;1,IF(('Programme Description'!B18='Programme Description'!B17+1),"y","n"),"n")</f>
        <v>n</v>
      </c>
      <c r="P20">
        <f t="shared" si="4"/>
        <v>0</v>
      </c>
      <c r="Q20" t="str">
        <f>IF(AND('Programme Description'!B18&lt;&gt;C$3,'Programme Description'!B18&lt;&gt;C$4,'Programme Description'!B18&lt;&gt;C$5,'Programme Description'!B18&lt;&gt;C$6,'Programme Description'!B18&lt;&gt;C$7,'Programme Description'!B18&lt;&gt;C$8),"y","n")</f>
        <v>n</v>
      </c>
      <c r="R20" t="str">
        <f>IF(AND('Programme Description'!D18&lt;&gt;D$3,'Programme Description'!D18&lt;&gt;D$4,'Programme Description'!D18&lt;&gt;D$5,'Programme Description'!D18&lt;&gt;D$6,'Programme Description'!D18&lt;&gt;D$7,'Programme Description'!D18&lt;&gt;D$8),"y","n")</f>
        <v>n</v>
      </c>
      <c r="S20" t="str">
        <f>IF(AND('Programme Description'!E18&lt;&gt;E$3,'Programme Description'!E18&lt;&gt;E$4,'Programme Description'!E18&lt;&gt;E$5,'Programme Description'!E18&lt;&gt;E$6,'Programme Description'!E18&lt;&gt;E$7,'Programme Description'!E18&lt;&gt;E$8),"y","n")</f>
        <v>n</v>
      </c>
      <c r="T20" t="str">
        <f>IF(AND('Programme Description'!F18&lt;&gt;F$3,'Programme Description'!F18&lt;&gt;F$4,'Programme Description'!F18&lt;&gt;F$5),"y","n")</f>
        <v>n</v>
      </c>
      <c r="U20" t="str">
        <f>IF(AND('Programme Description'!H18&lt;&gt;G$3,'Programme Description'!H18&lt;&gt;G$4,'Programme Description'!H18&lt;&gt;G$5),"y","n")</f>
        <v>n</v>
      </c>
      <c r="V20" t="str">
        <f>IF(AND('Programme Description'!K18&lt;&gt;H$3,'Programme Description'!K18&lt;&gt;H$4,'Programme Description'!K18&lt;&gt;H$5,'Programme Description'!K18&lt;&gt;H$6,'Programme Description'!K18&lt;&gt;H$7),"y","n")</f>
        <v>n</v>
      </c>
      <c r="W20">
        <f>IF('Programme Description'!D18='DATA VALIDATION'!$D$4,1,IF('Programme Description'!D18='DATA VALIDATION'!$D$5,2,IF('Programme Description'!D18&lt;&gt;"",3,0)))</f>
        <v>0</v>
      </c>
      <c r="X20" t="str">
        <f t="shared" si="5"/>
        <v>y</v>
      </c>
      <c r="Y20" t="str">
        <f t="shared" si="6"/>
        <v>n</v>
      </c>
      <c r="Z20" t="str">
        <f>IF(AND('Programme Description'!D18='DATA VALIDATION'!$D$5,'DATA VALIDATION'!Y20="n"),"n","y")</f>
        <v>y</v>
      </c>
      <c r="AA20" t="str">
        <f t="shared" si="7"/>
        <v>n</v>
      </c>
      <c r="AB20" t="str">
        <f t="shared" si="8"/>
        <v>y</v>
      </c>
      <c r="AC20" t="str">
        <f t="shared" si="9"/>
        <v>y</v>
      </c>
      <c r="AE20" t="str">
        <f>IF(AND(A20&gt;0,'Programme Description'!D18=""),"y","n")</f>
        <v>n</v>
      </c>
      <c r="AF20" t="str">
        <f>IF(OR(AND('Programme Description'!D18='DATA VALIDATION'!$D$4,'Programme Description'!E18=""),AND('Programme Description'!D18&lt;&gt;'DATA VALIDATION'!$D$4,'Programme Description'!E18&lt;&gt;"")),"y","n")</f>
        <v>n</v>
      </c>
      <c r="AG20" t="str">
        <f>IF(OR(AND('Programme Description'!D18='DATA VALIDATION'!$D$4,'Programme Description'!F18=""),AND('Programme Description'!D18&lt;&gt;'DATA VALIDATION'!$D$4,'Programme Description'!F18&lt;&gt;"")),"y","n")</f>
        <v>n</v>
      </c>
      <c r="AH20" t="str">
        <f>IF(OR(AND(OR('Programme Description'!D18='DATA VALIDATION'!$D$4,'Programme Description'!D18='DATA VALIDATION'!$D$5),'Programme Description'!G18=""),AND(OR('Programme Description'!D18='DATA VALIDATION'!$D$4,'Programme Description'!D18&lt;&gt;'DATA VALIDATION'!$D$5),'Programme Description'!G18&lt;&gt;"")),"y","n")</f>
        <v>n</v>
      </c>
      <c r="AI20" t="str">
        <f>IF(OR(AND('Programme Description'!D18='DATA VALIDATION'!$D$4,'Programme Description'!H18=""),AND('Programme Description'!D18&lt;&gt;'DATA VALIDATION'!$D$4,'Programme Description'!H18&lt;&gt;"")),"y","n")</f>
        <v>n</v>
      </c>
      <c r="AJ20" t="str">
        <f>IF(OR(AND(OR('Programme Description'!D18='DATA VALIDATION'!$D$4,'Programme Description'!D18='DATA VALIDATION'!$D$5),'Programme Description'!I18=""),AND(OR('Programme Description'!D18='DATA VALIDATION'!$D$4,'Programme Description'!D18&lt;&gt;'DATA VALIDATION'!$D$5),'Programme Description'!I18&lt;&gt;"")),"y","n")</f>
        <v>n</v>
      </c>
      <c r="AK20" t="str">
        <f>IF(OR(AND('Programme Description'!D18='DATA VALIDATION'!$D$4,'Programme Description'!J18=""),AND('Programme Description'!D18&lt;&gt;'DATA VALIDATION'!$D$4,'Programme Description'!J18&lt;&gt;"")),"y","n")</f>
        <v>n</v>
      </c>
      <c r="AL20" t="str">
        <f>IF(OR(AND('Programme Description'!D18='DATA VALIDATION'!$D$4,'Programme Description'!K18=""),AND('Programme Description'!D18&lt;&gt;'DATA VALIDATION'!$D$4,'Programme Description'!K18&lt;&gt;"")),"y","n")</f>
        <v>n</v>
      </c>
    </row>
    <row r="21" spans="1:38">
      <c r="A21">
        <f t="shared" si="0"/>
        <v>0</v>
      </c>
      <c r="B21">
        <f t="shared" si="1"/>
        <v>1</v>
      </c>
      <c r="C21">
        <f>IF('Programme Description'!B19="",0,1)</f>
        <v>0</v>
      </c>
      <c r="D21">
        <f>IF('Programme Description'!C19="",0,1)</f>
        <v>0</v>
      </c>
      <c r="E21">
        <f>IF('Programme Description'!D19="",0,1)</f>
        <v>0</v>
      </c>
      <c r="F21">
        <f>IF('Programme Description'!E19="",0,1)</f>
        <v>0</v>
      </c>
      <c r="G21">
        <f>IF('Programme Description'!F19="",0,1)</f>
        <v>0</v>
      </c>
      <c r="H21">
        <f>IF('Programme Description'!G19="",0,1)</f>
        <v>0</v>
      </c>
      <c r="I21">
        <f>IF('Programme Description'!H19="",0,1)</f>
        <v>0</v>
      </c>
      <c r="J21">
        <f>IF('Programme Description'!I19="",0,1)</f>
        <v>0</v>
      </c>
      <c r="K21">
        <f>IF('Programme Description'!J19="",0,1)</f>
        <v>0</v>
      </c>
      <c r="L21">
        <f>IF('Programme Description'!K19="",0,1)</f>
        <v>0</v>
      </c>
      <c r="M21" t="str">
        <f t="shared" si="2"/>
        <v>n</v>
      </c>
      <c r="N21" t="str">
        <f t="shared" si="3"/>
        <v>n</v>
      </c>
      <c r="O21" t="str">
        <f>IF('Programme Description'!B21&gt;1,IF(('Programme Description'!B19='Programme Description'!B18+1),"y","n"),"n")</f>
        <v>n</v>
      </c>
      <c r="P21">
        <f t="shared" si="4"/>
        <v>0</v>
      </c>
      <c r="Q21" t="str">
        <f>IF(AND('Programme Description'!B19&lt;&gt;C$3,'Programme Description'!B19&lt;&gt;C$4,'Programme Description'!B19&lt;&gt;C$5,'Programme Description'!B19&lt;&gt;C$6,'Programme Description'!B19&lt;&gt;C$7,'Programme Description'!B19&lt;&gt;C$8),"y","n")</f>
        <v>n</v>
      </c>
      <c r="R21" t="str">
        <f>IF(AND('Programme Description'!D19&lt;&gt;D$3,'Programme Description'!D19&lt;&gt;D$4,'Programme Description'!D19&lt;&gt;D$5,'Programme Description'!D19&lt;&gt;D$6,'Programme Description'!D19&lt;&gt;D$7,'Programme Description'!D19&lt;&gt;D$8),"y","n")</f>
        <v>n</v>
      </c>
      <c r="S21" t="str">
        <f>IF(AND('Programme Description'!E19&lt;&gt;E$3,'Programme Description'!E19&lt;&gt;E$4,'Programme Description'!E19&lt;&gt;E$5,'Programme Description'!E19&lt;&gt;E$6,'Programme Description'!E19&lt;&gt;E$7,'Programme Description'!E19&lt;&gt;E$8),"y","n")</f>
        <v>n</v>
      </c>
      <c r="T21" t="str">
        <f>IF(AND('Programme Description'!F19&lt;&gt;F$3,'Programme Description'!F19&lt;&gt;F$4,'Programme Description'!F19&lt;&gt;F$5),"y","n")</f>
        <v>n</v>
      </c>
      <c r="U21" t="str">
        <f>IF(AND('Programme Description'!H19&lt;&gt;G$3,'Programme Description'!H19&lt;&gt;G$4,'Programme Description'!H19&lt;&gt;G$5),"y","n")</f>
        <v>n</v>
      </c>
      <c r="V21" t="str">
        <f>IF(AND('Programme Description'!K19&lt;&gt;H$3,'Programme Description'!K19&lt;&gt;H$4,'Programme Description'!K19&lt;&gt;H$5,'Programme Description'!K19&lt;&gt;H$6,'Programme Description'!K19&lt;&gt;H$7),"y","n")</f>
        <v>n</v>
      </c>
      <c r="W21">
        <f>IF('Programme Description'!D19='DATA VALIDATION'!$D$4,1,IF('Programme Description'!D19='DATA VALIDATION'!$D$5,2,IF('Programme Description'!D19&lt;&gt;"",3,0)))</f>
        <v>0</v>
      </c>
      <c r="X21" t="str">
        <f t="shared" si="5"/>
        <v>y</v>
      </c>
      <c r="Y21" t="str">
        <f t="shared" si="6"/>
        <v>n</v>
      </c>
      <c r="Z21" t="str">
        <f>IF(AND('Programme Description'!D19='DATA VALIDATION'!$D$5,'DATA VALIDATION'!Y21="n"),"n","y")</f>
        <v>y</v>
      </c>
      <c r="AA21" t="str">
        <f t="shared" si="7"/>
        <v>n</v>
      </c>
      <c r="AB21" t="str">
        <f t="shared" si="8"/>
        <v>y</v>
      </c>
      <c r="AC21" t="str">
        <f t="shared" si="9"/>
        <v>y</v>
      </c>
      <c r="AE21" t="str">
        <f>IF(AND(A21&gt;0,'Programme Description'!D19=""),"y","n")</f>
        <v>n</v>
      </c>
      <c r="AF21" t="str">
        <f>IF(OR(AND('Programme Description'!D19='DATA VALIDATION'!$D$4,'Programme Description'!E19=""),AND('Programme Description'!D19&lt;&gt;'DATA VALIDATION'!$D$4,'Programme Description'!E19&lt;&gt;"")),"y","n")</f>
        <v>n</v>
      </c>
      <c r="AG21" t="str">
        <f>IF(OR(AND('Programme Description'!D19='DATA VALIDATION'!$D$4,'Programme Description'!F19=""),AND('Programme Description'!D19&lt;&gt;'DATA VALIDATION'!$D$4,'Programme Description'!F19&lt;&gt;"")),"y","n")</f>
        <v>n</v>
      </c>
      <c r="AH21" t="str">
        <f>IF(OR(AND(OR('Programme Description'!D19='DATA VALIDATION'!$D$4,'Programme Description'!D19='DATA VALIDATION'!$D$5),'Programme Description'!G19=""),AND(OR('Programme Description'!D19='DATA VALIDATION'!$D$4,'Programme Description'!D19&lt;&gt;'DATA VALIDATION'!$D$5),'Programme Description'!G19&lt;&gt;"")),"y","n")</f>
        <v>n</v>
      </c>
      <c r="AI21" t="str">
        <f>IF(OR(AND('Programme Description'!D19='DATA VALIDATION'!$D$4,'Programme Description'!H19=""),AND('Programme Description'!D19&lt;&gt;'DATA VALIDATION'!$D$4,'Programme Description'!H19&lt;&gt;"")),"y","n")</f>
        <v>n</v>
      </c>
      <c r="AJ21" t="str">
        <f>IF(OR(AND(OR('Programme Description'!D19='DATA VALIDATION'!$D$4,'Programme Description'!D19='DATA VALIDATION'!$D$5),'Programme Description'!I19=""),AND(OR('Programme Description'!D19='DATA VALIDATION'!$D$4,'Programme Description'!D19&lt;&gt;'DATA VALIDATION'!$D$5),'Programme Description'!I19&lt;&gt;"")),"y","n")</f>
        <v>n</v>
      </c>
      <c r="AK21" t="str">
        <f>IF(OR(AND('Programme Description'!D19='DATA VALIDATION'!$D$4,'Programme Description'!J19=""),AND('Programme Description'!D19&lt;&gt;'DATA VALIDATION'!$D$4,'Programme Description'!J19&lt;&gt;"")),"y","n")</f>
        <v>n</v>
      </c>
      <c r="AL21" t="str">
        <f>IF(OR(AND('Programme Description'!D19='DATA VALIDATION'!$D$4,'Programme Description'!K19=""),AND('Programme Description'!D19&lt;&gt;'DATA VALIDATION'!$D$4,'Programme Description'!K19&lt;&gt;"")),"y","n")</f>
        <v>n</v>
      </c>
    </row>
    <row r="22" spans="1:38">
      <c r="A22">
        <f t="shared" si="0"/>
        <v>0</v>
      </c>
      <c r="B22">
        <f t="shared" si="1"/>
        <v>1</v>
      </c>
      <c r="C22">
        <f>IF('Programme Description'!B20="",0,1)</f>
        <v>0</v>
      </c>
      <c r="D22">
        <f>IF('Programme Description'!C20="",0,1)</f>
        <v>0</v>
      </c>
      <c r="E22">
        <f>IF('Programme Description'!D20="",0,1)</f>
        <v>0</v>
      </c>
      <c r="F22">
        <f>IF('Programme Description'!E20="",0,1)</f>
        <v>0</v>
      </c>
      <c r="G22">
        <f>IF('Programme Description'!F20="",0,1)</f>
        <v>0</v>
      </c>
      <c r="H22">
        <f>IF('Programme Description'!G20="",0,1)</f>
        <v>0</v>
      </c>
      <c r="I22">
        <f>IF('Programme Description'!H20="",0,1)</f>
        <v>0</v>
      </c>
      <c r="J22">
        <f>IF('Programme Description'!I20="",0,1)</f>
        <v>0</v>
      </c>
      <c r="K22">
        <f>IF('Programme Description'!J20="",0,1)</f>
        <v>0</v>
      </c>
      <c r="L22">
        <f>IF('Programme Description'!K20="",0,1)</f>
        <v>0</v>
      </c>
      <c r="M22" t="str">
        <f t="shared" si="2"/>
        <v>n</v>
      </c>
      <c r="N22" t="str">
        <f t="shared" si="3"/>
        <v>n</v>
      </c>
      <c r="O22" t="str">
        <f>IF('Programme Description'!B22&gt;1,IF(('Programme Description'!B20='Programme Description'!B19+1),"y","n"),"n")</f>
        <v>n</v>
      </c>
      <c r="P22">
        <f t="shared" si="4"/>
        <v>0</v>
      </c>
      <c r="Q22" t="str">
        <f>IF(AND('Programme Description'!B20&lt;&gt;C$3,'Programme Description'!B20&lt;&gt;C$4,'Programme Description'!B20&lt;&gt;C$5,'Programme Description'!B20&lt;&gt;C$6,'Programme Description'!B20&lt;&gt;C$7,'Programme Description'!B20&lt;&gt;C$8),"y","n")</f>
        <v>n</v>
      </c>
      <c r="R22" t="str">
        <f>IF(AND('Programme Description'!D20&lt;&gt;D$3,'Programme Description'!D20&lt;&gt;D$4,'Programme Description'!D20&lt;&gt;D$5,'Programme Description'!D20&lt;&gt;D$6,'Programme Description'!D20&lt;&gt;D$7,'Programme Description'!D20&lt;&gt;D$8),"y","n")</f>
        <v>n</v>
      </c>
      <c r="S22" t="str">
        <f>IF(AND('Programme Description'!E20&lt;&gt;E$3,'Programme Description'!E20&lt;&gt;E$4,'Programme Description'!E20&lt;&gt;E$5,'Programme Description'!E20&lt;&gt;E$6,'Programme Description'!E20&lt;&gt;E$7,'Programme Description'!E20&lt;&gt;E$8),"y","n")</f>
        <v>n</v>
      </c>
      <c r="T22" t="str">
        <f>IF(AND('Programme Description'!F20&lt;&gt;F$3,'Programme Description'!F20&lt;&gt;F$4,'Programme Description'!F20&lt;&gt;F$5),"y","n")</f>
        <v>n</v>
      </c>
      <c r="U22" t="str">
        <f>IF(AND('Programme Description'!H20&lt;&gt;G$3,'Programme Description'!H20&lt;&gt;G$4,'Programme Description'!H20&lt;&gt;G$5),"y","n")</f>
        <v>n</v>
      </c>
      <c r="V22" t="str">
        <f>IF(AND('Programme Description'!K20&lt;&gt;H$3,'Programme Description'!K20&lt;&gt;H$4,'Programme Description'!K20&lt;&gt;H$5,'Programme Description'!K20&lt;&gt;H$6,'Programme Description'!K20&lt;&gt;H$7),"y","n")</f>
        <v>n</v>
      </c>
      <c r="W22">
        <f>IF('Programme Description'!D20='DATA VALIDATION'!$D$4,1,IF('Programme Description'!D20='DATA VALIDATION'!$D$5,2,IF('Programme Description'!D20&lt;&gt;"",3,0)))</f>
        <v>0</v>
      </c>
      <c r="X22" t="str">
        <f t="shared" si="5"/>
        <v>y</v>
      </c>
      <c r="Y22" t="str">
        <f t="shared" si="6"/>
        <v>n</v>
      </c>
      <c r="Z22" t="str">
        <f>IF(AND('Programme Description'!D20='DATA VALIDATION'!$D$5,'DATA VALIDATION'!Y22="n"),"n","y")</f>
        <v>y</v>
      </c>
      <c r="AA22" t="str">
        <f t="shared" si="7"/>
        <v>n</v>
      </c>
      <c r="AB22" t="str">
        <f t="shared" si="8"/>
        <v>y</v>
      </c>
      <c r="AC22" t="str">
        <f t="shared" si="9"/>
        <v>y</v>
      </c>
      <c r="AE22" t="str">
        <f>IF(AND(A22&gt;0,'Programme Description'!D20=""),"y","n")</f>
        <v>n</v>
      </c>
      <c r="AF22" t="str">
        <f>IF(OR(AND('Programme Description'!D20='DATA VALIDATION'!$D$4,'Programme Description'!E20=""),AND('Programme Description'!D20&lt;&gt;'DATA VALIDATION'!$D$4,'Programme Description'!E20&lt;&gt;"")),"y","n")</f>
        <v>n</v>
      </c>
      <c r="AG22" t="str">
        <f>IF(OR(AND('Programme Description'!D20='DATA VALIDATION'!$D$4,'Programme Description'!F20=""),AND('Programme Description'!D20&lt;&gt;'DATA VALIDATION'!$D$4,'Programme Description'!F20&lt;&gt;"")),"y","n")</f>
        <v>n</v>
      </c>
      <c r="AH22" t="str">
        <f>IF(OR(AND(OR('Programme Description'!D20='DATA VALIDATION'!$D$4,'Programme Description'!D20='DATA VALIDATION'!$D$5),'Programme Description'!G20=""),AND(OR('Programme Description'!D20='DATA VALIDATION'!$D$4,'Programme Description'!D20&lt;&gt;'DATA VALIDATION'!$D$5),'Programme Description'!G20&lt;&gt;"")),"y","n")</f>
        <v>n</v>
      </c>
      <c r="AI22" t="str">
        <f>IF(OR(AND('Programme Description'!D20='DATA VALIDATION'!$D$4,'Programme Description'!H20=""),AND('Programme Description'!D20&lt;&gt;'DATA VALIDATION'!$D$4,'Programme Description'!H20&lt;&gt;"")),"y","n")</f>
        <v>n</v>
      </c>
      <c r="AJ22" t="str">
        <f>IF(OR(AND(OR('Programme Description'!D20='DATA VALIDATION'!$D$4,'Programme Description'!D20='DATA VALIDATION'!$D$5),'Programme Description'!I20=""),AND(OR('Programme Description'!D20='DATA VALIDATION'!$D$4,'Programme Description'!D20&lt;&gt;'DATA VALIDATION'!$D$5),'Programme Description'!I20&lt;&gt;"")),"y","n")</f>
        <v>n</v>
      </c>
      <c r="AK22" t="str">
        <f>IF(OR(AND('Programme Description'!D20='DATA VALIDATION'!$D$4,'Programme Description'!J20=""),AND('Programme Description'!D20&lt;&gt;'DATA VALIDATION'!$D$4,'Programme Description'!J20&lt;&gt;"")),"y","n")</f>
        <v>n</v>
      </c>
      <c r="AL22" t="str">
        <f>IF(OR(AND('Programme Description'!D20='DATA VALIDATION'!$D$4,'Programme Description'!K20=""),AND('Programme Description'!D20&lt;&gt;'DATA VALIDATION'!$D$4,'Programme Description'!K20&lt;&gt;"")),"y","n")</f>
        <v>n</v>
      </c>
    </row>
    <row r="23" spans="1:38">
      <c r="A23">
        <f t="shared" si="0"/>
        <v>0</v>
      </c>
      <c r="B23">
        <f t="shared" si="1"/>
        <v>1</v>
      </c>
      <c r="C23">
        <f>IF('Programme Description'!B21="",0,1)</f>
        <v>0</v>
      </c>
      <c r="D23">
        <f>IF('Programme Description'!C21="",0,1)</f>
        <v>0</v>
      </c>
      <c r="E23">
        <f>IF('Programme Description'!D21="",0,1)</f>
        <v>0</v>
      </c>
      <c r="F23">
        <f>IF('Programme Description'!E21="",0,1)</f>
        <v>0</v>
      </c>
      <c r="G23">
        <f>IF('Programme Description'!F21="",0,1)</f>
        <v>0</v>
      </c>
      <c r="H23">
        <f>IF('Programme Description'!G21="",0,1)</f>
        <v>0</v>
      </c>
      <c r="I23">
        <f>IF('Programme Description'!H21="",0,1)</f>
        <v>0</v>
      </c>
      <c r="J23">
        <f>IF('Programme Description'!I21="",0,1)</f>
        <v>0</v>
      </c>
      <c r="K23">
        <f>IF('Programme Description'!J21="",0,1)</f>
        <v>0</v>
      </c>
      <c r="L23">
        <f>IF('Programme Description'!K21="",0,1)</f>
        <v>0</v>
      </c>
      <c r="M23" t="str">
        <f t="shared" si="2"/>
        <v>n</v>
      </c>
      <c r="N23" t="str">
        <f t="shared" si="3"/>
        <v>n</v>
      </c>
      <c r="O23" t="str">
        <f>IF('Programme Description'!B23&gt;1,IF(('Programme Description'!B21='Programme Description'!B20+1),"y","n"),"n")</f>
        <v>n</v>
      </c>
      <c r="P23">
        <f t="shared" si="4"/>
        <v>0</v>
      </c>
      <c r="Q23" t="str">
        <f>IF(AND('Programme Description'!B21&lt;&gt;C$3,'Programme Description'!B21&lt;&gt;C$4,'Programme Description'!B21&lt;&gt;C$5,'Programme Description'!B21&lt;&gt;C$6,'Programme Description'!B21&lt;&gt;C$7,'Programme Description'!B21&lt;&gt;C$8),"y","n")</f>
        <v>n</v>
      </c>
      <c r="R23" t="str">
        <f>IF(AND('Programme Description'!D21&lt;&gt;D$3,'Programme Description'!D21&lt;&gt;D$4,'Programme Description'!D21&lt;&gt;D$5,'Programme Description'!D21&lt;&gt;D$6,'Programme Description'!D21&lt;&gt;D$7,'Programme Description'!D21&lt;&gt;D$8),"y","n")</f>
        <v>n</v>
      </c>
      <c r="S23" t="str">
        <f>IF(AND('Programme Description'!E21&lt;&gt;E$3,'Programme Description'!E21&lt;&gt;E$4,'Programme Description'!E21&lt;&gt;E$5,'Programme Description'!E21&lt;&gt;E$6,'Programme Description'!E21&lt;&gt;E$7,'Programme Description'!E21&lt;&gt;E$8),"y","n")</f>
        <v>n</v>
      </c>
      <c r="T23" t="str">
        <f>IF(AND('Programme Description'!F21&lt;&gt;F$3,'Programme Description'!F21&lt;&gt;F$4,'Programme Description'!F21&lt;&gt;F$5),"y","n")</f>
        <v>n</v>
      </c>
      <c r="U23" t="str">
        <f>IF(AND('Programme Description'!H21&lt;&gt;G$3,'Programme Description'!H21&lt;&gt;G$4,'Programme Description'!H21&lt;&gt;G$5),"y","n")</f>
        <v>n</v>
      </c>
      <c r="V23" t="str">
        <f>IF(AND('Programme Description'!K21&lt;&gt;H$3,'Programme Description'!K21&lt;&gt;H$4,'Programme Description'!K21&lt;&gt;H$5,'Programme Description'!K21&lt;&gt;H$6,'Programme Description'!K21&lt;&gt;H$7),"y","n")</f>
        <v>n</v>
      </c>
      <c r="W23">
        <f>IF('Programme Description'!D21='DATA VALIDATION'!$D$4,1,IF('Programme Description'!D21='DATA VALIDATION'!$D$5,2,IF('Programme Description'!D21&lt;&gt;"",3,0)))</f>
        <v>0</v>
      </c>
      <c r="X23" t="str">
        <f t="shared" si="5"/>
        <v>y</v>
      </c>
      <c r="Y23" t="str">
        <f t="shared" si="6"/>
        <v>n</v>
      </c>
      <c r="Z23" t="str">
        <f>IF(AND('Programme Description'!D21='DATA VALIDATION'!$D$5,'DATA VALIDATION'!Y23="n"),"n","y")</f>
        <v>y</v>
      </c>
      <c r="AA23" t="str">
        <f t="shared" si="7"/>
        <v>n</v>
      </c>
      <c r="AB23" t="str">
        <f t="shared" si="8"/>
        <v>y</v>
      </c>
      <c r="AC23" t="str">
        <f t="shared" si="9"/>
        <v>y</v>
      </c>
      <c r="AE23" t="str">
        <f>IF(AND(A23&gt;0,'Programme Description'!D21=""),"y","n")</f>
        <v>n</v>
      </c>
      <c r="AF23" t="str">
        <f>IF(OR(AND('Programme Description'!D21='DATA VALIDATION'!$D$4,'Programme Description'!E21=""),AND('Programme Description'!D21&lt;&gt;'DATA VALIDATION'!$D$4,'Programme Description'!E21&lt;&gt;"")),"y","n")</f>
        <v>n</v>
      </c>
      <c r="AG23" t="str">
        <f>IF(OR(AND('Programme Description'!D21='DATA VALIDATION'!$D$4,'Programme Description'!F21=""),AND('Programme Description'!D21&lt;&gt;'DATA VALIDATION'!$D$4,'Programme Description'!F21&lt;&gt;"")),"y","n")</f>
        <v>n</v>
      </c>
      <c r="AH23" t="str">
        <f>IF(OR(AND(OR('Programme Description'!D21='DATA VALIDATION'!$D$4,'Programme Description'!D21='DATA VALIDATION'!$D$5),'Programme Description'!G21=""),AND(OR('Programme Description'!D21='DATA VALIDATION'!$D$4,'Programme Description'!D21&lt;&gt;'DATA VALIDATION'!$D$5),'Programme Description'!G21&lt;&gt;"")),"y","n")</f>
        <v>n</v>
      </c>
      <c r="AI23" t="str">
        <f>IF(OR(AND('Programme Description'!D21='DATA VALIDATION'!$D$4,'Programme Description'!H21=""),AND('Programme Description'!D21&lt;&gt;'DATA VALIDATION'!$D$4,'Programme Description'!H21&lt;&gt;"")),"y","n")</f>
        <v>n</v>
      </c>
      <c r="AJ23" t="str">
        <f>IF(OR(AND(OR('Programme Description'!D21='DATA VALIDATION'!$D$4,'Programme Description'!D21='DATA VALIDATION'!$D$5),'Programme Description'!I21=""),AND(OR('Programme Description'!D21='DATA VALIDATION'!$D$4,'Programme Description'!D21&lt;&gt;'DATA VALIDATION'!$D$5),'Programme Description'!I21&lt;&gt;"")),"y","n")</f>
        <v>n</v>
      </c>
      <c r="AK23" t="str">
        <f>IF(OR(AND('Programme Description'!D21='DATA VALIDATION'!$D$4,'Programme Description'!J21=""),AND('Programme Description'!D21&lt;&gt;'DATA VALIDATION'!$D$4,'Programme Description'!J21&lt;&gt;"")),"y","n")</f>
        <v>n</v>
      </c>
      <c r="AL23" t="str">
        <f>IF(OR(AND('Programme Description'!D21='DATA VALIDATION'!$D$4,'Programme Description'!K21=""),AND('Programme Description'!D21&lt;&gt;'DATA VALIDATION'!$D$4,'Programme Description'!K21&lt;&gt;"")),"y","n")</f>
        <v>n</v>
      </c>
    </row>
    <row r="24" spans="1:38">
      <c r="A24">
        <f t="shared" si="0"/>
        <v>0</v>
      </c>
      <c r="B24">
        <f t="shared" si="1"/>
        <v>1</v>
      </c>
      <c r="C24">
        <f>IF('Programme Description'!B22="",0,1)</f>
        <v>0</v>
      </c>
      <c r="D24">
        <f>IF('Programme Description'!C22="",0,1)</f>
        <v>0</v>
      </c>
      <c r="E24">
        <f>IF('Programme Description'!D22="",0,1)</f>
        <v>0</v>
      </c>
      <c r="F24">
        <f>IF('Programme Description'!E22="",0,1)</f>
        <v>0</v>
      </c>
      <c r="G24">
        <f>IF('Programme Description'!F22="",0,1)</f>
        <v>0</v>
      </c>
      <c r="H24">
        <f>IF('Programme Description'!G22="",0,1)</f>
        <v>0</v>
      </c>
      <c r="I24">
        <f>IF('Programme Description'!H22="",0,1)</f>
        <v>0</v>
      </c>
      <c r="J24">
        <f>IF('Programme Description'!I22="",0,1)</f>
        <v>0</v>
      </c>
      <c r="K24">
        <f>IF('Programme Description'!J22="",0,1)</f>
        <v>0</v>
      </c>
      <c r="L24">
        <f>IF('Programme Description'!K22="",0,1)</f>
        <v>0</v>
      </c>
      <c r="M24" t="str">
        <f t="shared" si="2"/>
        <v>n</v>
      </c>
      <c r="N24" t="str">
        <f t="shared" si="3"/>
        <v>n</v>
      </c>
      <c r="O24" t="str">
        <f>IF('Programme Description'!B24&gt;1,IF(('Programme Description'!B22='Programme Description'!B21+1),"y","n"),"n")</f>
        <v>n</v>
      </c>
      <c r="P24">
        <f t="shared" si="4"/>
        <v>0</v>
      </c>
      <c r="Q24" t="str">
        <f>IF(AND('Programme Description'!B22&lt;&gt;C$3,'Programme Description'!B22&lt;&gt;C$4,'Programme Description'!B22&lt;&gt;C$5,'Programme Description'!B22&lt;&gt;C$6,'Programme Description'!B22&lt;&gt;C$7,'Programme Description'!B22&lt;&gt;C$8),"y","n")</f>
        <v>n</v>
      </c>
      <c r="R24" t="str">
        <f>IF(AND('Programme Description'!D22&lt;&gt;D$3,'Programme Description'!D22&lt;&gt;D$4,'Programme Description'!D22&lt;&gt;D$5,'Programme Description'!D22&lt;&gt;D$6,'Programme Description'!D22&lt;&gt;D$7,'Programme Description'!D22&lt;&gt;D$8),"y","n")</f>
        <v>n</v>
      </c>
      <c r="S24" t="str">
        <f>IF(AND('Programme Description'!E22&lt;&gt;E$3,'Programme Description'!E22&lt;&gt;E$4,'Programme Description'!E22&lt;&gt;E$5,'Programme Description'!E22&lt;&gt;E$6,'Programme Description'!E22&lt;&gt;E$7,'Programme Description'!E22&lt;&gt;E$8),"y","n")</f>
        <v>n</v>
      </c>
      <c r="T24" t="str">
        <f>IF(AND('Programme Description'!F22&lt;&gt;F$3,'Programme Description'!F22&lt;&gt;F$4,'Programme Description'!F22&lt;&gt;F$5),"y","n")</f>
        <v>n</v>
      </c>
      <c r="U24" t="str">
        <f>IF(AND('Programme Description'!H22&lt;&gt;G$3,'Programme Description'!H22&lt;&gt;G$4,'Programme Description'!H22&lt;&gt;G$5),"y","n")</f>
        <v>n</v>
      </c>
      <c r="V24" t="str">
        <f>IF(AND('Programme Description'!K22&lt;&gt;H$3,'Programme Description'!K22&lt;&gt;H$4,'Programme Description'!K22&lt;&gt;H$5,'Programme Description'!K22&lt;&gt;H$6,'Programme Description'!K22&lt;&gt;H$7),"y","n")</f>
        <v>n</v>
      </c>
      <c r="W24">
        <f>IF('Programme Description'!D22='DATA VALIDATION'!$D$4,1,IF('Programme Description'!D22='DATA VALIDATION'!$D$5,2,IF('Programme Description'!D22&lt;&gt;"",3,0)))</f>
        <v>0</v>
      </c>
      <c r="X24" t="str">
        <f t="shared" si="5"/>
        <v>y</v>
      </c>
      <c r="Y24" t="str">
        <f t="shared" si="6"/>
        <v>n</v>
      </c>
      <c r="Z24" t="str">
        <f>IF(AND('Programme Description'!D22='DATA VALIDATION'!$D$5,'DATA VALIDATION'!Y24="n"),"n","y")</f>
        <v>y</v>
      </c>
      <c r="AA24" t="str">
        <f t="shared" si="7"/>
        <v>n</v>
      </c>
      <c r="AB24" t="str">
        <f t="shared" si="8"/>
        <v>y</v>
      </c>
      <c r="AC24" t="str">
        <f t="shared" si="9"/>
        <v>y</v>
      </c>
      <c r="AE24" t="str">
        <f>IF(AND(A24&gt;0,'Programme Description'!D22=""),"y","n")</f>
        <v>n</v>
      </c>
      <c r="AF24" t="str">
        <f>IF(OR(AND('Programme Description'!D22='DATA VALIDATION'!$D$4,'Programme Description'!E22=""),AND('Programme Description'!D22&lt;&gt;'DATA VALIDATION'!$D$4,'Programme Description'!E22&lt;&gt;"")),"y","n")</f>
        <v>n</v>
      </c>
      <c r="AG24" t="str">
        <f>IF(OR(AND('Programme Description'!D22='DATA VALIDATION'!$D$4,'Programme Description'!F22=""),AND('Programme Description'!D22&lt;&gt;'DATA VALIDATION'!$D$4,'Programme Description'!F22&lt;&gt;"")),"y","n")</f>
        <v>n</v>
      </c>
      <c r="AH24" t="str">
        <f>IF(OR(AND(OR('Programme Description'!D22='DATA VALIDATION'!$D$4,'Programme Description'!D22='DATA VALIDATION'!$D$5),'Programme Description'!G22=""),AND(OR('Programme Description'!D22='DATA VALIDATION'!$D$4,'Programme Description'!D22&lt;&gt;'DATA VALIDATION'!$D$5),'Programme Description'!G22&lt;&gt;"")),"y","n")</f>
        <v>n</v>
      </c>
      <c r="AI24" t="str">
        <f>IF(OR(AND('Programme Description'!D22='DATA VALIDATION'!$D$4,'Programme Description'!H22=""),AND('Programme Description'!D22&lt;&gt;'DATA VALIDATION'!$D$4,'Programme Description'!H22&lt;&gt;"")),"y","n")</f>
        <v>n</v>
      </c>
      <c r="AJ24" t="str">
        <f>IF(OR(AND(OR('Programme Description'!D22='DATA VALIDATION'!$D$4,'Programme Description'!D22='DATA VALIDATION'!$D$5),'Programme Description'!I22=""),AND(OR('Programme Description'!D22='DATA VALIDATION'!$D$4,'Programme Description'!D22&lt;&gt;'DATA VALIDATION'!$D$5),'Programme Description'!I22&lt;&gt;"")),"y","n")</f>
        <v>n</v>
      </c>
      <c r="AK24" t="str">
        <f>IF(OR(AND('Programme Description'!D22='DATA VALIDATION'!$D$4,'Programme Description'!J22=""),AND('Programme Description'!D22&lt;&gt;'DATA VALIDATION'!$D$4,'Programme Description'!J22&lt;&gt;"")),"y","n")</f>
        <v>n</v>
      </c>
      <c r="AL24" t="str">
        <f>IF(OR(AND('Programme Description'!D22='DATA VALIDATION'!$D$4,'Programme Description'!K22=""),AND('Programme Description'!D22&lt;&gt;'DATA VALIDATION'!$D$4,'Programme Description'!K22&lt;&gt;"")),"y","n")</f>
        <v>n</v>
      </c>
    </row>
    <row r="25" spans="1:38">
      <c r="A25">
        <f t="shared" si="0"/>
        <v>0</v>
      </c>
      <c r="B25">
        <f t="shared" si="1"/>
        <v>1</v>
      </c>
      <c r="C25">
        <f>IF('Programme Description'!B23="",0,1)</f>
        <v>0</v>
      </c>
      <c r="D25">
        <f>IF('Programme Description'!C23="",0,1)</f>
        <v>0</v>
      </c>
      <c r="E25">
        <f>IF('Programme Description'!D23="",0,1)</f>
        <v>0</v>
      </c>
      <c r="F25">
        <f>IF('Programme Description'!E23="",0,1)</f>
        <v>0</v>
      </c>
      <c r="G25">
        <f>IF('Programme Description'!F23="",0,1)</f>
        <v>0</v>
      </c>
      <c r="H25">
        <f>IF('Programme Description'!G23="",0,1)</f>
        <v>0</v>
      </c>
      <c r="I25">
        <f>IF('Programme Description'!H23="",0,1)</f>
        <v>0</v>
      </c>
      <c r="J25">
        <f>IF('Programme Description'!I23="",0,1)</f>
        <v>0</v>
      </c>
      <c r="K25">
        <f>IF('Programme Description'!J23="",0,1)</f>
        <v>0</v>
      </c>
      <c r="L25">
        <f>IF('Programme Description'!K23="",0,1)</f>
        <v>0</v>
      </c>
      <c r="M25" t="str">
        <f t="shared" si="2"/>
        <v>n</v>
      </c>
      <c r="N25" t="str">
        <f t="shared" si="3"/>
        <v>n</v>
      </c>
      <c r="O25" t="str">
        <f>IF('Programme Description'!B25&gt;1,IF(('Programme Description'!B23='Programme Description'!B22+1),"y","n"),"n")</f>
        <v>n</v>
      </c>
      <c r="P25">
        <f t="shared" si="4"/>
        <v>0</v>
      </c>
      <c r="Q25" t="str">
        <f>IF(AND('Programme Description'!B23&lt;&gt;C$3,'Programme Description'!B23&lt;&gt;C$4,'Programme Description'!B23&lt;&gt;C$5,'Programme Description'!B23&lt;&gt;C$6,'Programme Description'!B23&lt;&gt;C$7,'Programme Description'!B23&lt;&gt;C$8),"y","n")</f>
        <v>n</v>
      </c>
      <c r="R25" t="str">
        <f>IF(AND('Programme Description'!D23&lt;&gt;D$3,'Programme Description'!D23&lt;&gt;D$4,'Programme Description'!D23&lt;&gt;D$5,'Programme Description'!D23&lt;&gt;D$6,'Programme Description'!D23&lt;&gt;D$7,'Programme Description'!D23&lt;&gt;D$8),"y","n")</f>
        <v>n</v>
      </c>
      <c r="S25" t="str">
        <f>IF(AND('Programme Description'!E23&lt;&gt;E$3,'Programme Description'!E23&lt;&gt;E$4,'Programme Description'!E23&lt;&gt;E$5,'Programme Description'!E23&lt;&gt;E$6,'Programme Description'!E23&lt;&gt;E$7,'Programme Description'!E23&lt;&gt;E$8),"y","n")</f>
        <v>n</v>
      </c>
      <c r="T25" t="str">
        <f>IF(AND('Programme Description'!F23&lt;&gt;F$3,'Programme Description'!F23&lt;&gt;F$4,'Programme Description'!F23&lt;&gt;F$5),"y","n")</f>
        <v>n</v>
      </c>
      <c r="U25" t="str">
        <f>IF(AND('Programme Description'!H23&lt;&gt;G$3,'Programme Description'!H23&lt;&gt;G$4,'Programme Description'!H23&lt;&gt;G$5),"y","n")</f>
        <v>n</v>
      </c>
      <c r="V25" t="str">
        <f>IF(AND('Programme Description'!K23&lt;&gt;H$3,'Programme Description'!K23&lt;&gt;H$4,'Programme Description'!K23&lt;&gt;H$5,'Programme Description'!K23&lt;&gt;H$6,'Programme Description'!K23&lt;&gt;H$7),"y","n")</f>
        <v>n</v>
      </c>
      <c r="W25">
        <f>IF('Programme Description'!D23='DATA VALIDATION'!$D$4,1,IF('Programme Description'!D23='DATA VALIDATION'!$D$5,2,IF('Programme Description'!D23&lt;&gt;"",3,0)))</f>
        <v>0</v>
      </c>
      <c r="X25" t="str">
        <f t="shared" si="5"/>
        <v>y</v>
      </c>
      <c r="Y25" t="str">
        <f t="shared" si="6"/>
        <v>n</v>
      </c>
      <c r="Z25" t="str">
        <f>IF(AND('Programme Description'!D23='DATA VALIDATION'!$D$5,'DATA VALIDATION'!Y25="n"),"n","y")</f>
        <v>y</v>
      </c>
      <c r="AA25" t="str">
        <f t="shared" si="7"/>
        <v>n</v>
      </c>
      <c r="AB25" t="str">
        <f t="shared" si="8"/>
        <v>y</v>
      </c>
      <c r="AC25" t="str">
        <f t="shared" si="9"/>
        <v>y</v>
      </c>
      <c r="AE25" t="str">
        <f>IF(AND(A25&gt;0,'Programme Description'!D23=""),"y","n")</f>
        <v>n</v>
      </c>
      <c r="AF25" t="str">
        <f>IF(OR(AND('Programme Description'!D23='DATA VALIDATION'!$D$4,'Programme Description'!E23=""),AND('Programme Description'!D23&lt;&gt;'DATA VALIDATION'!$D$4,'Programme Description'!E23&lt;&gt;"")),"y","n")</f>
        <v>n</v>
      </c>
      <c r="AG25" t="str">
        <f>IF(OR(AND('Programme Description'!D23='DATA VALIDATION'!$D$4,'Programme Description'!F23=""),AND('Programme Description'!D23&lt;&gt;'DATA VALIDATION'!$D$4,'Programme Description'!F23&lt;&gt;"")),"y","n")</f>
        <v>n</v>
      </c>
      <c r="AH25" t="str">
        <f>IF(OR(AND(OR('Programme Description'!D23='DATA VALIDATION'!$D$4,'Programme Description'!D23='DATA VALIDATION'!$D$5),'Programme Description'!G23=""),AND(OR('Programme Description'!D23='DATA VALIDATION'!$D$4,'Programme Description'!D23&lt;&gt;'DATA VALIDATION'!$D$5),'Programme Description'!G23&lt;&gt;"")),"y","n")</f>
        <v>n</v>
      </c>
      <c r="AI25" t="str">
        <f>IF(OR(AND('Programme Description'!D23='DATA VALIDATION'!$D$4,'Programme Description'!H23=""),AND('Programme Description'!D23&lt;&gt;'DATA VALIDATION'!$D$4,'Programme Description'!H23&lt;&gt;"")),"y","n")</f>
        <v>n</v>
      </c>
      <c r="AJ25" t="str">
        <f>IF(OR(AND(OR('Programme Description'!D23='DATA VALIDATION'!$D$4,'Programme Description'!D23='DATA VALIDATION'!$D$5),'Programme Description'!I23=""),AND(OR('Programme Description'!D23='DATA VALIDATION'!$D$4,'Programme Description'!D23&lt;&gt;'DATA VALIDATION'!$D$5),'Programme Description'!I23&lt;&gt;"")),"y","n")</f>
        <v>n</v>
      </c>
      <c r="AK25" t="str">
        <f>IF(OR(AND('Programme Description'!D23='DATA VALIDATION'!$D$4,'Programme Description'!J23=""),AND('Programme Description'!D23&lt;&gt;'DATA VALIDATION'!$D$4,'Programme Description'!J23&lt;&gt;"")),"y","n")</f>
        <v>n</v>
      </c>
      <c r="AL25" t="str">
        <f>IF(OR(AND('Programme Description'!D23='DATA VALIDATION'!$D$4,'Programme Description'!K23=""),AND('Programme Description'!D23&lt;&gt;'DATA VALIDATION'!$D$4,'Programme Description'!K23&lt;&gt;"")),"y","n")</f>
        <v>n</v>
      </c>
    </row>
    <row r="26" spans="1:38">
      <c r="A26">
        <f t="shared" si="0"/>
        <v>0</v>
      </c>
      <c r="B26">
        <f t="shared" si="1"/>
        <v>1</v>
      </c>
      <c r="C26">
        <f>IF('Programme Description'!B24="",0,1)</f>
        <v>0</v>
      </c>
      <c r="D26">
        <f>IF('Programme Description'!C24="",0,1)</f>
        <v>0</v>
      </c>
      <c r="E26">
        <f>IF('Programme Description'!D24="",0,1)</f>
        <v>0</v>
      </c>
      <c r="F26">
        <f>IF('Programme Description'!E24="",0,1)</f>
        <v>0</v>
      </c>
      <c r="G26">
        <f>IF('Programme Description'!F24="",0,1)</f>
        <v>0</v>
      </c>
      <c r="H26">
        <f>IF('Programme Description'!G24="",0,1)</f>
        <v>0</v>
      </c>
      <c r="I26">
        <f>IF('Programme Description'!H24="",0,1)</f>
        <v>0</v>
      </c>
      <c r="J26">
        <f>IF('Programme Description'!I24="",0,1)</f>
        <v>0</v>
      </c>
      <c r="K26">
        <f>IF('Programme Description'!J24="",0,1)</f>
        <v>0</v>
      </c>
      <c r="L26">
        <f>IF('Programme Description'!K24="",0,1)</f>
        <v>0</v>
      </c>
      <c r="M26" t="str">
        <f t="shared" si="2"/>
        <v>n</v>
      </c>
      <c r="N26" t="str">
        <f t="shared" si="3"/>
        <v>n</v>
      </c>
      <c r="O26" t="str">
        <f>IF('Programme Description'!B26&gt;1,IF(('Programme Description'!B24='Programme Description'!B23+1),"y","n"),"n")</f>
        <v>n</v>
      </c>
      <c r="P26">
        <f t="shared" si="4"/>
        <v>0</v>
      </c>
      <c r="Q26" t="str">
        <f>IF(AND('Programme Description'!B24&lt;&gt;C$3,'Programme Description'!B24&lt;&gt;C$4,'Programme Description'!B24&lt;&gt;C$5,'Programme Description'!B24&lt;&gt;C$6,'Programme Description'!B24&lt;&gt;C$7,'Programme Description'!B24&lt;&gt;C$8),"y","n")</f>
        <v>n</v>
      </c>
      <c r="R26" t="str">
        <f>IF(AND('Programme Description'!D24&lt;&gt;D$3,'Programme Description'!D24&lt;&gt;D$4,'Programme Description'!D24&lt;&gt;D$5,'Programme Description'!D24&lt;&gt;D$6,'Programme Description'!D24&lt;&gt;D$7,'Programme Description'!D24&lt;&gt;D$8),"y","n")</f>
        <v>n</v>
      </c>
      <c r="S26" t="str">
        <f>IF(AND('Programme Description'!E24&lt;&gt;E$3,'Programme Description'!E24&lt;&gt;E$4,'Programme Description'!E24&lt;&gt;E$5,'Programme Description'!E24&lt;&gt;E$6,'Programme Description'!E24&lt;&gt;E$7,'Programme Description'!E24&lt;&gt;E$8),"y","n")</f>
        <v>n</v>
      </c>
      <c r="T26" t="str">
        <f>IF(AND('Programme Description'!F24&lt;&gt;F$3,'Programme Description'!F24&lt;&gt;F$4,'Programme Description'!F24&lt;&gt;F$5),"y","n")</f>
        <v>n</v>
      </c>
      <c r="U26" t="str">
        <f>IF(AND('Programme Description'!H24&lt;&gt;G$3,'Programme Description'!H24&lt;&gt;G$4,'Programme Description'!H24&lt;&gt;G$5),"y","n")</f>
        <v>n</v>
      </c>
      <c r="V26" t="str">
        <f>IF(AND('Programme Description'!K24&lt;&gt;H$3,'Programme Description'!K24&lt;&gt;H$4,'Programme Description'!K24&lt;&gt;H$5,'Programme Description'!K24&lt;&gt;H$6,'Programme Description'!K24&lt;&gt;H$7),"y","n")</f>
        <v>n</v>
      </c>
      <c r="W26">
        <f>IF('Programme Description'!D24='DATA VALIDATION'!$D$4,1,IF('Programme Description'!D24='DATA VALIDATION'!$D$5,2,IF('Programme Description'!D24&lt;&gt;"",3,0)))</f>
        <v>0</v>
      </c>
      <c r="X26" t="str">
        <f t="shared" si="5"/>
        <v>y</v>
      </c>
      <c r="Y26" t="str">
        <f t="shared" si="6"/>
        <v>n</v>
      </c>
      <c r="Z26" t="str">
        <f>IF(AND('Programme Description'!D24='DATA VALIDATION'!$D$5,'DATA VALIDATION'!Y26="n"),"n","y")</f>
        <v>y</v>
      </c>
      <c r="AA26" t="str">
        <f t="shared" si="7"/>
        <v>n</v>
      </c>
      <c r="AB26" t="str">
        <f t="shared" si="8"/>
        <v>y</v>
      </c>
      <c r="AC26" t="str">
        <f t="shared" si="9"/>
        <v>y</v>
      </c>
      <c r="AE26" t="str">
        <f>IF(AND(A26&gt;0,'Programme Description'!D24=""),"y","n")</f>
        <v>n</v>
      </c>
      <c r="AF26" t="str">
        <f>IF(OR(AND('Programme Description'!D24='DATA VALIDATION'!$D$4,'Programme Description'!E24=""),AND('Programme Description'!D24&lt;&gt;'DATA VALIDATION'!$D$4,'Programme Description'!E24&lt;&gt;"")),"y","n")</f>
        <v>n</v>
      </c>
      <c r="AG26" t="str">
        <f>IF(OR(AND('Programme Description'!D24='DATA VALIDATION'!$D$4,'Programme Description'!F24=""),AND('Programme Description'!D24&lt;&gt;'DATA VALIDATION'!$D$4,'Programme Description'!F24&lt;&gt;"")),"y","n")</f>
        <v>n</v>
      </c>
      <c r="AH26" t="str">
        <f>IF(OR(AND(OR('Programme Description'!D24='DATA VALIDATION'!$D$4,'Programme Description'!D24='DATA VALIDATION'!$D$5),'Programme Description'!G24=""),AND(OR('Programme Description'!D24='DATA VALIDATION'!$D$4,'Programme Description'!D24&lt;&gt;'DATA VALIDATION'!$D$5),'Programme Description'!G24&lt;&gt;"")),"y","n")</f>
        <v>n</v>
      </c>
      <c r="AI26" t="str">
        <f>IF(OR(AND('Programme Description'!D24='DATA VALIDATION'!$D$4,'Programme Description'!H24=""),AND('Programme Description'!D24&lt;&gt;'DATA VALIDATION'!$D$4,'Programme Description'!H24&lt;&gt;"")),"y","n")</f>
        <v>n</v>
      </c>
      <c r="AJ26" t="str">
        <f>IF(OR(AND(OR('Programme Description'!D24='DATA VALIDATION'!$D$4,'Programme Description'!D24='DATA VALIDATION'!$D$5),'Programme Description'!I24=""),AND(OR('Programme Description'!D24='DATA VALIDATION'!$D$4,'Programme Description'!D24&lt;&gt;'DATA VALIDATION'!$D$5),'Programme Description'!I24&lt;&gt;"")),"y","n")</f>
        <v>n</v>
      </c>
      <c r="AK26" t="str">
        <f>IF(OR(AND('Programme Description'!D24='DATA VALIDATION'!$D$4,'Programme Description'!J24=""),AND('Programme Description'!D24&lt;&gt;'DATA VALIDATION'!$D$4,'Programme Description'!J24&lt;&gt;"")),"y","n")</f>
        <v>n</v>
      </c>
      <c r="AL26" t="str">
        <f>IF(OR(AND('Programme Description'!D24='DATA VALIDATION'!$D$4,'Programme Description'!K24=""),AND('Programme Description'!D24&lt;&gt;'DATA VALIDATION'!$D$4,'Programme Description'!K24&lt;&gt;"")),"y","n")</f>
        <v>n</v>
      </c>
    </row>
    <row r="27" spans="1:38">
      <c r="A27">
        <f t="shared" si="0"/>
        <v>0</v>
      </c>
      <c r="B27">
        <f t="shared" si="1"/>
        <v>1</v>
      </c>
      <c r="C27">
        <f>IF('Programme Description'!B25="",0,1)</f>
        <v>0</v>
      </c>
      <c r="D27">
        <f>IF('Programme Description'!C25="",0,1)</f>
        <v>0</v>
      </c>
      <c r="E27">
        <f>IF('Programme Description'!D25="",0,1)</f>
        <v>0</v>
      </c>
      <c r="F27">
        <f>IF('Programme Description'!E25="",0,1)</f>
        <v>0</v>
      </c>
      <c r="G27">
        <f>IF('Programme Description'!F25="",0,1)</f>
        <v>0</v>
      </c>
      <c r="H27">
        <f>IF('Programme Description'!G25="",0,1)</f>
        <v>0</v>
      </c>
      <c r="I27">
        <f>IF('Programme Description'!H25="",0,1)</f>
        <v>0</v>
      </c>
      <c r="J27">
        <f>IF('Programme Description'!I25="",0,1)</f>
        <v>0</v>
      </c>
      <c r="K27">
        <f>IF('Programme Description'!J25="",0,1)</f>
        <v>0</v>
      </c>
      <c r="L27">
        <f>IF('Programme Description'!K25="",0,1)</f>
        <v>0</v>
      </c>
      <c r="M27" t="str">
        <f t="shared" si="2"/>
        <v>n</v>
      </c>
      <c r="N27" t="str">
        <f t="shared" si="3"/>
        <v>n</v>
      </c>
      <c r="O27" t="str">
        <f>IF('Programme Description'!B27&gt;1,IF(('Programme Description'!B25='Programme Description'!B24+1),"y","n"),"n")</f>
        <v>n</v>
      </c>
      <c r="P27">
        <f t="shared" si="4"/>
        <v>0</v>
      </c>
      <c r="Q27" t="str">
        <f>IF(AND('Programme Description'!B25&lt;&gt;C$3,'Programme Description'!B25&lt;&gt;C$4,'Programme Description'!B25&lt;&gt;C$5,'Programme Description'!B25&lt;&gt;C$6,'Programme Description'!B25&lt;&gt;C$7,'Programme Description'!B25&lt;&gt;C$8),"y","n")</f>
        <v>n</v>
      </c>
      <c r="R27" t="str">
        <f>IF(AND('Programme Description'!D25&lt;&gt;D$3,'Programme Description'!D25&lt;&gt;D$4,'Programme Description'!D25&lt;&gt;D$5,'Programme Description'!D25&lt;&gt;D$6,'Programme Description'!D25&lt;&gt;D$7,'Programme Description'!D25&lt;&gt;D$8),"y","n")</f>
        <v>n</v>
      </c>
      <c r="S27" t="str">
        <f>IF(AND('Programme Description'!E25&lt;&gt;E$3,'Programme Description'!E25&lt;&gt;E$4,'Programme Description'!E25&lt;&gt;E$5,'Programme Description'!E25&lt;&gt;E$6,'Programme Description'!E25&lt;&gt;E$7,'Programme Description'!E25&lt;&gt;E$8),"y","n")</f>
        <v>n</v>
      </c>
      <c r="T27" t="str">
        <f>IF(AND('Programme Description'!F25&lt;&gt;F$3,'Programme Description'!F25&lt;&gt;F$4,'Programme Description'!F25&lt;&gt;F$5),"y","n")</f>
        <v>n</v>
      </c>
      <c r="U27" t="str">
        <f>IF(AND('Programme Description'!H25&lt;&gt;G$3,'Programme Description'!H25&lt;&gt;G$4,'Programme Description'!H25&lt;&gt;G$5),"y","n")</f>
        <v>n</v>
      </c>
      <c r="V27" t="str">
        <f>IF(AND('Programme Description'!K25&lt;&gt;H$3,'Programme Description'!K25&lt;&gt;H$4,'Programme Description'!K25&lt;&gt;H$5,'Programme Description'!K25&lt;&gt;H$6,'Programme Description'!K25&lt;&gt;H$7),"y","n")</f>
        <v>n</v>
      </c>
      <c r="W27">
        <f>IF('Programme Description'!D25='DATA VALIDATION'!$D$4,1,IF('Programme Description'!D25='DATA VALIDATION'!$D$5,2,IF('Programme Description'!D25&lt;&gt;"",3,0)))</f>
        <v>0</v>
      </c>
      <c r="X27" t="str">
        <f t="shared" si="5"/>
        <v>y</v>
      </c>
      <c r="Y27" t="str">
        <f t="shared" si="6"/>
        <v>n</v>
      </c>
      <c r="Z27" t="str">
        <f>IF(AND('Programme Description'!D25='DATA VALIDATION'!$D$5,'DATA VALIDATION'!Y27="n"),"n","y")</f>
        <v>y</v>
      </c>
      <c r="AA27" t="str">
        <f t="shared" si="7"/>
        <v>n</v>
      </c>
      <c r="AB27" t="str">
        <f t="shared" si="8"/>
        <v>y</v>
      </c>
      <c r="AC27" t="str">
        <f t="shared" si="9"/>
        <v>y</v>
      </c>
      <c r="AE27" t="str">
        <f>IF(AND(A27&gt;0,'Programme Description'!D25=""),"y","n")</f>
        <v>n</v>
      </c>
      <c r="AF27" t="str">
        <f>IF(OR(AND('Programme Description'!D25='DATA VALIDATION'!$D$4,'Programme Description'!E25=""),AND('Programme Description'!D25&lt;&gt;'DATA VALIDATION'!$D$4,'Programme Description'!E25&lt;&gt;"")),"y","n")</f>
        <v>n</v>
      </c>
      <c r="AG27" t="str">
        <f>IF(OR(AND('Programme Description'!D25='DATA VALIDATION'!$D$4,'Programme Description'!F25=""),AND('Programme Description'!D25&lt;&gt;'DATA VALIDATION'!$D$4,'Programme Description'!F25&lt;&gt;"")),"y","n")</f>
        <v>n</v>
      </c>
      <c r="AH27" t="str">
        <f>IF(OR(AND(OR('Programme Description'!D25='DATA VALIDATION'!$D$4,'Programme Description'!D25='DATA VALIDATION'!$D$5),'Programme Description'!G25=""),AND(OR('Programme Description'!D25='DATA VALIDATION'!$D$4,'Programme Description'!D25&lt;&gt;'DATA VALIDATION'!$D$5),'Programme Description'!G25&lt;&gt;"")),"y","n")</f>
        <v>n</v>
      </c>
      <c r="AI27" t="str">
        <f>IF(OR(AND('Programme Description'!D25='DATA VALIDATION'!$D$4,'Programme Description'!H25=""),AND('Programme Description'!D25&lt;&gt;'DATA VALIDATION'!$D$4,'Programme Description'!H25&lt;&gt;"")),"y","n")</f>
        <v>n</v>
      </c>
      <c r="AJ27" t="str">
        <f>IF(OR(AND(OR('Programme Description'!D25='DATA VALIDATION'!$D$4,'Programme Description'!D25='DATA VALIDATION'!$D$5),'Programme Description'!I25=""),AND(OR('Programme Description'!D25='DATA VALIDATION'!$D$4,'Programme Description'!D25&lt;&gt;'DATA VALIDATION'!$D$5),'Programme Description'!I25&lt;&gt;"")),"y","n")</f>
        <v>n</v>
      </c>
      <c r="AK27" t="str">
        <f>IF(OR(AND('Programme Description'!D25='DATA VALIDATION'!$D$4,'Programme Description'!J25=""),AND('Programme Description'!D25&lt;&gt;'DATA VALIDATION'!$D$4,'Programme Description'!J25&lt;&gt;"")),"y","n")</f>
        <v>n</v>
      </c>
      <c r="AL27" t="str">
        <f>IF(OR(AND('Programme Description'!D25='DATA VALIDATION'!$D$4,'Programme Description'!K25=""),AND('Programme Description'!D25&lt;&gt;'DATA VALIDATION'!$D$4,'Programme Description'!K25&lt;&gt;"")),"y","n")</f>
        <v>n</v>
      </c>
    </row>
    <row r="28" spans="1:38">
      <c r="A28">
        <f t="shared" si="0"/>
        <v>0</v>
      </c>
      <c r="B28">
        <f t="shared" si="1"/>
        <v>1</v>
      </c>
      <c r="C28">
        <f>IF('Programme Description'!B26="",0,1)</f>
        <v>0</v>
      </c>
      <c r="D28">
        <f>IF('Programme Description'!C26="",0,1)</f>
        <v>0</v>
      </c>
      <c r="E28">
        <f>IF('Programme Description'!D26="",0,1)</f>
        <v>0</v>
      </c>
      <c r="F28">
        <f>IF('Programme Description'!E26="",0,1)</f>
        <v>0</v>
      </c>
      <c r="G28">
        <f>IF('Programme Description'!F26="",0,1)</f>
        <v>0</v>
      </c>
      <c r="H28">
        <f>IF('Programme Description'!G26="",0,1)</f>
        <v>0</v>
      </c>
      <c r="I28">
        <f>IF('Programme Description'!H26="",0,1)</f>
        <v>0</v>
      </c>
      <c r="J28">
        <f>IF('Programme Description'!I26="",0,1)</f>
        <v>0</v>
      </c>
      <c r="K28">
        <f>IF('Programme Description'!J26="",0,1)</f>
        <v>0</v>
      </c>
      <c r="L28">
        <f>IF('Programme Description'!K26="",0,1)</f>
        <v>0</v>
      </c>
      <c r="M28" t="str">
        <f t="shared" si="2"/>
        <v>n</v>
      </c>
      <c r="N28" t="str">
        <f t="shared" si="3"/>
        <v>n</v>
      </c>
      <c r="O28" t="str">
        <f>IF('Programme Description'!B28&gt;1,IF(('Programme Description'!B26='Programme Description'!B25+1),"y","n"),"n")</f>
        <v>n</v>
      </c>
      <c r="P28">
        <f t="shared" si="4"/>
        <v>0</v>
      </c>
      <c r="Q28" t="str">
        <f>IF(AND('Programme Description'!B26&lt;&gt;C$3,'Programme Description'!B26&lt;&gt;C$4,'Programme Description'!B26&lt;&gt;C$5,'Programme Description'!B26&lt;&gt;C$6,'Programme Description'!B26&lt;&gt;C$7,'Programme Description'!B26&lt;&gt;C$8),"y","n")</f>
        <v>n</v>
      </c>
      <c r="R28" t="str">
        <f>IF(AND('Programme Description'!D26&lt;&gt;D$3,'Programme Description'!D26&lt;&gt;D$4,'Programme Description'!D26&lt;&gt;D$5,'Programme Description'!D26&lt;&gt;D$6,'Programme Description'!D26&lt;&gt;D$7,'Programme Description'!D26&lt;&gt;D$8),"y","n")</f>
        <v>n</v>
      </c>
      <c r="S28" t="str">
        <f>IF(AND('Programme Description'!E26&lt;&gt;E$3,'Programme Description'!E26&lt;&gt;E$4,'Programme Description'!E26&lt;&gt;E$5,'Programme Description'!E26&lt;&gt;E$6,'Programme Description'!E26&lt;&gt;E$7,'Programme Description'!E26&lt;&gt;E$8),"y","n")</f>
        <v>n</v>
      </c>
      <c r="T28" t="str">
        <f>IF(AND('Programme Description'!F26&lt;&gt;F$3,'Programme Description'!F26&lt;&gt;F$4,'Programme Description'!F26&lt;&gt;F$5),"y","n")</f>
        <v>n</v>
      </c>
      <c r="U28" t="str">
        <f>IF(AND('Programme Description'!H26&lt;&gt;G$3,'Programme Description'!H26&lt;&gt;G$4,'Programme Description'!H26&lt;&gt;G$5),"y","n")</f>
        <v>n</v>
      </c>
      <c r="V28" t="str">
        <f>IF(AND('Programme Description'!K26&lt;&gt;H$3,'Programme Description'!K26&lt;&gt;H$4,'Programme Description'!K26&lt;&gt;H$5,'Programme Description'!K26&lt;&gt;H$6,'Programme Description'!K26&lt;&gt;H$7),"y","n")</f>
        <v>n</v>
      </c>
      <c r="W28">
        <f>IF('Programme Description'!D26='DATA VALIDATION'!$D$4,1,IF('Programme Description'!D26='DATA VALIDATION'!$D$5,2,IF('Programme Description'!D26&lt;&gt;"",3,0)))</f>
        <v>0</v>
      </c>
      <c r="X28" t="str">
        <f t="shared" si="5"/>
        <v>y</v>
      </c>
      <c r="Y28" t="str">
        <f t="shared" si="6"/>
        <v>n</v>
      </c>
      <c r="Z28" t="str">
        <f>IF(AND('Programme Description'!D26='DATA VALIDATION'!$D$5,'DATA VALIDATION'!Y28="n"),"n","y")</f>
        <v>y</v>
      </c>
      <c r="AA28" t="str">
        <f t="shared" si="7"/>
        <v>n</v>
      </c>
      <c r="AB28" t="str">
        <f t="shared" si="8"/>
        <v>y</v>
      </c>
      <c r="AC28" t="str">
        <f t="shared" si="9"/>
        <v>y</v>
      </c>
      <c r="AE28" t="str">
        <f>IF(AND(A28&gt;0,'Programme Description'!D26=""),"y","n")</f>
        <v>n</v>
      </c>
      <c r="AF28" t="str">
        <f>IF(OR(AND('Programme Description'!D26='DATA VALIDATION'!$D$4,'Programme Description'!E26=""),AND('Programme Description'!D26&lt;&gt;'DATA VALIDATION'!$D$4,'Programme Description'!E26&lt;&gt;"")),"y","n")</f>
        <v>n</v>
      </c>
      <c r="AG28" t="str">
        <f>IF(OR(AND('Programme Description'!D26='DATA VALIDATION'!$D$4,'Programme Description'!F26=""),AND('Programme Description'!D26&lt;&gt;'DATA VALIDATION'!$D$4,'Programme Description'!F26&lt;&gt;"")),"y","n")</f>
        <v>n</v>
      </c>
      <c r="AH28" t="str">
        <f>IF(OR(AND(OR('Programme Description'!D26='DATA VALIDATION'!$D$4,'Programme Description'!D26='DATA VALIDATION'!$D$5),'Programme Description'!G26=""),AND(OR('Programme Description'!D26='DATA VALIDATION'!$D$4,'Programme Description'!D26&lt;&gt;'DATA VALIDATION'!$D$5),'Programme Description'!G26&lt;&gt;"")),"y","n")</f>
        <v>n</v>
      </c>
      <c r="AI28" t="str">
        <f>IF(OR(AND('Programme Description'!D26='DATA VALIDATION'!$D$4,'Programme Description'!H26=""),AND('Programme Description'!D26&lt;&gt;'DATA VALIDATION'!$D$4,'Programme Description'!H26&lt;&gt;"")),"y","n")</f>
        <v>n</v>
      </c>
      <c r="AJ28" t="str">
        <f>IF(OR(AND(OR('Programme Description'!D26='DATA VALIDATION'!$D$4,'Programme Description'!D26='DATA VALIDATION'!$D$5),'Programme Description'!I26=""),AND(OR('Programme Description'!D26='DATA VALIDATION'!$D$4,'Programme Description'!D26&lt;&gt;'DATA VALIDATION'!$D$5),'Programme Description'!I26&lt;&gt;"")),"y","n")</f>
        <v>n</v>
      </c>
      <c r="AK28" t="str">
        <f>IF(OR(AND('Programme Description'!D26='DATA VALIDATION'!$D$4,'Programme Description'!J26=""),AND('Programme Description'!D26&lt;&gt;'DATA VALIDATION'!$D$4,'Programme Description'!J26&lt;&gt;"")),"y","n")</f>
        <v>n</v>
      </c>
      <c r="AL28" t="str">
        <f>IF(OR(AND('Programme Description'!D26='DATA VALIDATION'!$D$4,'Programme Description'!K26=""),AND('Programme Description'!D26&lt;&gt;'DATA VALIDATION'!$D$4,'Programme Description'!K26&lt;&gt;"")),"y","n")</f>
        <v>n</v>
      </c>
    </row>
    <row r="29" spans="1:38">
      <c r="A29">
        <f t="shared" si="0"/>
        <v>0</v>
      </c>
      <c r="B29">
        <f t="shared" si="1"/>
        <v>1</v>
      </c>
      <c r="C29">
        <f>IF('Programme Description'!B27="",0,1)</f>
        <v>0</v>
      </c>
      <c r="D29">
        <f>IF('Programme Description'!C27="",0,1)</f>
        <v>0</v>
      </c>
      <c r="E29">
        <f>IF('Programme Description'!D27="",0,1)</f>
        <v>0</v>
      </c>
      <c r="F29">
        <f>IF('Programme Description'!E27="",0,1)</f>
        <v>0</v>
      </c>
      <c r="G29">
        <f>IF('Programme Description'!F27="",0,1)</f>
        <v>0</v>
      </c>
      <c r="H29">
        <f>IF('Programme Description'!G27="",0,1)</f>
        <v>0</v>
      </c>
      <c r="I29">
        <f>IF('Programme Description'!H27="",0,1)</f>
        <v>0</v>
      </c>
      <c r="J29">
        <f>IF('Programme Description'!I27="",0,1)</f>
        <v>0</v>
      </c>
      <c r="K29">
        <f>IF('Programme Description'!J27="",0,1)</f>
        <v>0</v>
      </c>
      <c r="L29">
        <f>IF('Programme Description'!K27="",0,1)</f>
        <v>0</v>
      </c>
      <c r="M29" t="str">
        <f t="shared" si="2"/>
        <v>n</v>
      </c>
      <c r="N29" t="str">
        <f t="shared" si="3"/>
        <v>n</v>
      </c>
      <c r="O29" t="str">
        <f>IF('Programme Description'!B29&gt;1,IF(('Programme Description'!B27='Programme Description'!B26+1),"y","n"),"n")</f>
        <v>n</v>
      </c>
      <c r="P29">
        <f t="shared" si="4"/>
        <v>0</v>
      </c>
      <c r="Q29" t="str">
        <f>IF(AND('Programme Description'!B27&lt;&gt;C$3,'Programme Description'!B27&lt;&gt;C$4,'Programme Description'!B27&lt;&gt;C$5,'Programme Description'!B27&lt;&gt;C$6,'Programme Description'!B27&lt;&gt;C$7,'Programme Description'!B27&lt;&gt;C$8),"y","n")</f>
        <v>n</v>
      </c>
      <c r="R29" t="str">
        <f>IF(AND('Programme Description'!D27&lt;&gt;D$3,'Programme Description'!D27&lt;&gt;D$4,'Programme Description'!D27&lt;&gt;D$5,'Programme Description'!D27&lt;&gt;D$6,'Programme Description'!D27&lt;&gt;D$7,'Programme Description'!D27&lt;&gt;D$8),"y","n")</f>
        <v>n</v>
      </c>
      <c r="S29" t="str">
        <f>IF(AND('Programme Description'!E27&lt;&gt;E$3,'Programme Description'!E27&lt;&gt;E$4,'Programme Description'!E27&lt;&gt;E$5,'Programme Description'!E27&lt;&gt;E$6,'Programme Description'!E27&lt;&gt;E$7,'Programme Description'!E27&lt;&gt;E$8),"y","n")</f>
        <v>n</v>
      </c>
      <c r="T29" t="str">
        <f>IF(AND('Programme Description'!F27&lt;&gt;F$3,'Programme Description'!F27&lt;&gt;F$4,'Programme Description'!F27&lt;&gt;F$5),"y","n")</f>
        <v>n</v>
      </c>
      <c r="U29" t="str">
        <f>IF(AND('Programme Description'!H27&lt;&gt;G$3,'Programme Description'!H27&lt;&gt;G$4,'Programme Description'!H27&lt;&gt;G$5),"y","n")</f>
        <v>n</v>
      </c>
      <c r="V29" t="str">
        <f>IF(AND('Programme Description'!K27&lt;&gt;H$3,'Programme Description'!K27&lt;&gt;H$4,'Programme Description'!K27&lt;&gt;H$5,'Programme Description'!K27&lt;&gt;H$6,'Programme Description'!K27&lt;&gt;H$7),"y","n")</f>
        <v>n</v>
      </c>
      <c r="W29">
        <f>IF('Programme Description'!D27='DATA VALIDATION'!$D$4,1,IF('Programme Description'!D27='DATA VALIDATION'!$D$5,2,IF('Programme Description'!D27&lt;&gt;"",3,0)))</f>
        <v>0</v>
      </c>
      <c r="X29" t="str">
        <f t="shared" si="5"/>
        <v>y</v>
      </c>
      <c r="Y29" t="str">
        <f t="shared" si="6"/>
        <v>n</v>
      </c>
      <c r="Z29" t="str">
        <f>IF(AND('Programme Description'!D27='DATA VALIDATION'!$D$5,'DATA VALIDATION'!Y29="n"),"n","y")</f>
        <v>y</v>
      </c>
      <c r="AA29" t="str">
        <f t="shared" si="7"/>
        <v>n</v>
      </c>
      <c r="AB29" t="str">
        <f t="shared" si="8"/>
        <v>y</v>
      </c>
      <c r="AC29" t="str">
        <f t="shared" si="9"/>
        <v>y</v>
      </c>
      <c r="AE29" t="str">
        <f>IF(AND(A29&gt;0,'Programme Description'!D27=""),"y","n")</f>
        <v>n</v>
      </c>
      <c r="AF29" t="str">
        <f>IF(OR(AND('Programme Description'!D27='DATA VALIDATION'!$D$4,'Programme Description'!E27=""),AND('Programme Description'!D27&lt;&gt;'DATA VALIDATION'!$D$4,'Programme Description'!E27&lt;&gt;"")),"y","n")</f>
        <v>n</v>
      </c>
      <c r="AG29" t="str">
        <f>IF(OR(AND('Programme Description'!D27='DATA VALIDATION'!$D$4,'Programme Description'!F27=""),AND('Programme Description'!D27&lt;&gt;'DATA VALIDATION'!$D$4,'Programme Description'!F27&lt;&gt;"")),"y","n")</f>
        <v>n</v>
      </c>
      <c r="AH29" t="str">
        <f>IF(OR(AND(OR('Programme Description'!D27='DATA VALIDATION'!$D$4,'Programme Description'!D27='DATA VALIDATION'!$D$5),'Programme Description'!G27=""),AND(OR('Programme Description'!D27='DATA VALIDATION'!$D$4,'Programme Description'!D27&lt;&gt;'DATA VALIDATION'!$D$5),'Programme Description'!G27&lt;&gt;"")),"y","n")</f>
        <v>n</v>
      </c>
      <c r="AI29" t="str">
        <f>IF(OR(AND('Programme Description'!D27='DATA VALIDATION'!$D$4,'Programme Description'!H27=""),AND('Programme Description'!D27&lt;&gt;'DATA VALIDATION'!$D$4,'Programme Description'!H27&lt;&gt;"")),"y","n")</f>
        <v>n</v>
      </c>
      <c r="AJ29" t="str">
        <f>IF(OR(AND(OR('Programme Description'!D27='DATA VALIDATION'!$D$4,'Programme Description'!D27='DATA VALIDATION'!$D$5),'Programme Description'!I27=""),AND(OR('Programme Description'!D27='DATA VALIDATION'!$D$4,'Programme Description'!D27&lt;&gt;'DATA VALIDATION'!$D$5),'Programme Description'!I27&lt;&gt;"")),"y","n")</f>
        <v>n</v>
      </c>
      <c r="AK29" t="str">
        <f>IF(OR(AND('Programme Description'!D27='DATA VALIDATION'!$D$4,'Programme Description'!J27=""),AND('Programme Description'!D27&lt;&gt;'DATA VALIDATION'!$D$4,'Programme Description'!J27&lt;&gt;"")),"y","n")</f>
        <v>n</v>
      </c>
      <c r="AL29" t="str">
        <f>IF(OR(AND('Programme Description'!D27='DATA VALIDATION'!$D$4,'Programme Description'!K27=""),AND('Programme Description'!D27&lt;&gt;'DATA VALIDATION'!$D$4,'Programme Description'!K27&lt;&gt;"")),"y","n")</f>
        <v>n</v>
      </c>
    </row>
    <row r="30" spans="1:38">
      <c r="A30">
        <f t="shared" si="0"/>
        <v>0</v>
      </c>
      <c r="B30">
        <f t="shared" si="1"/>
        <v>1</v>
      </c>
      <c r="C30">
        <f>IF('Programme Description'!B28="",0,1)</f>
        <v>0</v>
      </c>
      <c r="D30">
        <f>IF('Programme Description'!C28="",0,1)</f>
        <v>0</v>
      </c>
      <c r="E30">
        <f>IF('Programme Description'!D28="",0,1)</f>
        <v>0</v>
      </c>
      <c r="F30">
        <f>IF('Programme Description'!E28="",0,1)</f>
        <v>0</v>
      </c>
      <c r="G30">
        <f>IF('Programme Description'!F28="",0,1)</f>
        <v>0</v>
      </c>
      <c r="H30">
        <f>IF('Programme Description'!G28="",0,1)</f>
        <v>0</v>
      </c>
      <c r="I30">
        <f>IF('Programme Description'!H28="",0,1)</f>
        <v>0</v>
      </c>
      <c r="J30">
        <f>IF('Programme Description'!I28="",0,1)</f>
        <v>0</v>
      </c>
      <c r="K30">
        <f>IF('Programme Description'!J28="",0,1)</f>
        <v>0</v>
      </c>
      <c r="L30">
        <f>IF('Programme Description'!K28="",0,1)</f>
        <v>0</v>
      </c>
      <c r="M30" t="str">
        <f t="shared" si="2"/>
        <v>n</v>
      </c>
      <c r="N30" t="str">
        <f t="shared" si="3"/>
        <v>n</v>
      </c>
      <c r="O30" t="str">
        <f>IF('Programme Description'!B30&gt;1,IF(('Programme Description'!B28='Programme Description'!B27+1),"y","n"),"n")</f>
        <v>n</v>
      </c>
      <c r="P30">
        <f t="shared" si="4"/>
        <v>0</v>
      </c>
      <c r="Q30" t="str">
        <f>IF(AND('Programme Description'!B28&lt;&gt;C$3,'Programme Description'!B28&lt;&gt;C$4,'Programme Description'!B28&lt;&gt;C$5,'Programme Description'!B28&lt;&gt;C$6,'Programme Description'!B28&lt;&gt;C$7,'Programme Description'!B28&lt;&gt;C$8),"y","n")</f>
        <v>n</v>
      </c>
      <c r="R30" t="str">
        <f>IF(AND('Programme Description'!D28&lt;&gt;D$3,'Programme Description'!D28&lt;&gt;D$4,'Programme Description'!D28&lt;&gt;D$5,'Programme Description'!D28&lt;&gt;D$6,'Programme Description'!D28&lt;&gt;D$7,'Programme Description'!D28&lt;&gt;D$8),"y","n")</f>
        <v>n</v>
      </c>
      <c r="S30" t="str">
        <f>IF(AND('Programme Description'!E28&lt;&gt;E$3,'Programme Description'!E28&lt;&gt;E$4,'Programme Description'!E28&lt;&gt;E$5,'Programme Description'!E28&lt;&gt;E$6,'Programme Description'!E28&lt;&gt;E$7,'Programme Description'!E28&lt;&gt;E$8),"y","n")</f>
        <v>n</v>
      </c>
      <c r="T30" t="str">
        <f>IF(AND('Programme Description'!F28&lt;&gt;F$3,'Programme Description'!F28&lt;&gt;F$4,'Programme Description'!F28&lt;&gt;F$5),"y","n")</f>
        <v>n</v>
      </c>
      <c r="U30" t="str">
        <f>IF(AND('Programme Description'!H28&lt;&gt;G$3,'Programme Description'!H28&lt;&gt;G$4,'Programme Description'!H28&lt;&gt;G$5),"y","n")</f>
        <v>n</v>
      </c>
      <c r="V30" t="str">
        <f>IF(AND('Programme Description'!K28&lt;&gt;H$3,'Programme Description'!K28&lt;&gt;H$4,'Programme Description'!K28&lt;&gt;H$5,'Programme Description'!K28&lt;&gt;H$6,'Programme Description'!K28&lt;&gt;H$7),"y","n")</f>
        <v>n</v>
      </c>
      <c r="W30">
        <f>IF('Programme Description'!D28='DATA VALIDATION'!$D$4,1,IF('Programme Description'!D28='DATA VALIDATION'!$D$5,2,IF('Programme Description'!D28&lt;&gt;"",3,0)))</f>
        <v>0</v>
      </c>
      <c r="X30" t="str">
        <f t="shared" si="5"/>
        <v>y</v>
      </c>
      <c r="Y30" t="str">
        <f t="shared" si="6"/>
        <v>n</v>
      </c>
      <c r="Z30" t="str">
        <f>IF(AND('Programme Description'!D28='DATA VALIDATION'!$D$5,'DATA VALIDATION'!Y30="n"),"n","y")</f>
        <v>y</v>
      </c>
      <c r="AA30" t="str">
        <f t="shared" si="7"/>
        <v>n</v>
      </c>
      <c r="AB30" t="str">
        <f t="shared" si="8"/>
        <v>y</v>
      </c>
      <c r="AC30" t="str">
        <f t="shared" si="9"/>
        <v>y</v>
      </c>
      <c r="AE30" t="str">
        <f>IF(AND(A30&gt;0,'Programme Description'!D28=""),"y","n")</f>
        <v>n</v>
      </c>
      <c r="AF30" t="str">
        <f>IF(OR(AND('Programme Description'!D28='DATA VALIDATION'!$D$4,'Programme Description'!E28=""),AND('Programme Description'!D28&lt;&gt;'DATA VALIDATION'!$D$4,'Programme Description'!E28&lt;&gt;"")),"y","n")</f>
        <v>n</v>
      </c>
      <c r="AG30" t="str">
        <f>IF(OR(AND('Programme Description'!D28='DATA VALIDATION'!$D$4,'Programme Description'!F28=""),AND('Programme Description'!D28&lt;&gt;'DATA VALIDATION'!$D$4,'Programme Description'!F28&lt;&gt;"")),"y","n")</f>
        <v>n</v>
      </c>
      <c r="AH30" t="str">
        <f>IF(OR(AND(OR('Programme Description'!D28='DATA VALIDATION'!$D$4,'Programme Description'!D28='DATA VALIDATION'!$D$5),'Programme Description'!G28=""),AND(OR('Programme Description'!D28='DATA VALIDATION'!$D$4,'Programme Description'!D28&lt;&gt;'DATA VALIDATION'!$D$5),'Programme Description'!G28&lt;&gt;"")),"y","n")</f>
        <v>n</v>
      </c>
      <c r="AI30" t="str">
        <f>IF(OR(AND('Programme Description'!D28='DATA VALIDATION'!$D$4,'Programme Description'!H28=""),AND('Programme Description'!D28&lt;&gt;'DATA VALIDATION'!$D$4,'Programme Description'!H28&lt;&gt;"")),"y","n")</f>
        <v>n</v>
      </c>
      <c r="AJ30" t="str">
        <f>IF(OR(AND(OR('Programme Description'!D28='DATA VALIDATION'!$D$4,'Programme Description'!D28='DATA VALIDATION'!$D$5),'Programme Description'!I28=""),AND(OR('Programme Description'!D28='DATA VALIDATION'!$D$4,'Programme Description'!D28&lt;&gt;'DATA VALIDATION'!$D$5),'Programme Description'!I28&lt;&gt;"")),"y","n")</f>
        <v>n</v>
      </c>
      <c r="AK30" t="str">
        <f>IF(OR(AND('Programme Description'!D28='DATA VALIDATION'!$D$4,'Programme Description'!J28=""),AND('Programme Description'!D28&lt;&gt;'DATA VALIDATION'!$D$4,'Programme Description'!J28&lt;&gt;"")),"y","n")</f>
        <v>n</v>
      </c>
      <c r="AL30" t="str">
        <f>IF(OR(AND('Programme Description'!D28='DATA VALIDATION'!$D$4,'Programme Description'!K28=""),AND('Programme Description'!D28&lt;&gt;'DATA VALIDATION'!$D$4,'Programme Description'!K28&lt;&gt;"")),"y","n")</f>
        <v>n</v>
      </c>
    </row>
    <row r="31" spans="1:38">
      <c r="A31">
        <f t="shared" si="0"/>
        <v>0</v>
      </c>
      <c r="B31">
        <f t="shared" si="1"/>
        <v>1</v>
      </c>
      <c r="C31">
        <f>IF('Programme Description'!B29="",0,1)</f>
        <v>0</v>
      </c>
      <c r="D31">
        <f>IF('Programme Description'!C29="",0,1)</f>
        <v>0</v>
      </c>
      <c r="E31">
        <f>IF('Programme Description'!D29="",0,1)</f>
        <v>0</v>
      </c>
      <c r="F31">
        <f>IF('Programme Description'!E29="",0,1)</f>
        <v>0</v>
      </c>
      <c r="G31">
        <f>IF('Programme Description'!F29="",0,1)</f>
        <v>0</v>
      </c>
      <c r="H31">
        <f>IF('Programme Description'!G29="",0,1)</f>
        <v>0</v>
      </c>
      <c r="I31">
        <f>IF('Programme Description'!H29="",0,1)</f>
        <v>0</v>
      </c>
      <c r="J31">
        <f>IF('Programme Description'!I29="",0,1)</f>
        <v>0</v>
      </c>
      <c r="K31">
        <f>IF('Programme Description'!J29="",0,1)</f>
        <v>0</v>
      </c>
      <c r="L31">
        <f>IF('Programme Description'!K29="",0,1)</f>
        <v>0</v>
      </c>
      <c r="M31" t="str">
        <f t="shared" si="2"/>
        <v>n</v>
      </c>
      <c r="N31" t="str">
        <f t="shared" si="3"/>
        <v>n</v>
      </c>
      <c r="O31" t="str">
        <f>IF('Programme Description'!B31&gt;1,IF(('Programme Description'!B29='Programme Description'!B28+1),"y","n"),"n")</f>
        <v>n</v>
      </c>
      <c r="P31">
        <f t="shared" si="4"/>
        <v>0</v>
      </c>
      <c r="Q31" t="str">
        <f>IF(AND('Programme Description'!B29&lt;&gt;C$3,'Programme Description'!B29&lt;&gt;C$4,'Programme Description'!B29&lt;&gt;C$5,'Programme Description'!B29&lt;&gt;C$6,'Programme Description'!B29&lt;&gt;C$7,'Programme Description'!B29&lt;&gt;C$8),"y","n")</f>
        <v>n</v>
      </c>
      <c r="R31" t="str">
        <f>IF(AND('Programme Description'!D29&lt;&gt;D$3,'Programme Description'!D29&lt;&gt;D$4,'Programme Description'!D29&lt;&gt;D$5,'Programme Description'!D29&lt;&gt;D$6,'Programme Description'!D29&lt;&gt;D$7,'Programme Description'!D29&lt;&gt;D$8),"y","n")</f>
        <v>n</v>
      </c>
      <c r="S31" t="str">
        <f>IF(AND('Programme Description'!E29&lt;&gt;E$3,'Programme Description'!E29&lt;&gt;E$4,'Programme Description'!E29&lt;&gt;E$5,'Programme Description'!E29&lt;&gt;E$6,'Programme Description'!E29&lt;&gt;E$7,'Programme Description'!E29&lt;&gt;E$8),"y","n")</f>
        <v>n</v>
      </c>
      <c r="T31" t="str">
        <f>IF(AND('Programme Description'!F29&lt;&gt;F$3,'Programme Description'!F29&lt;&gt;F$4,'Programme Description'!F29&lt;&gt;F$5),"y","n")</f>
        <v>n</v>
      </c>
      <c r="U31" t="str">
        <f>IF(AND('Programme Description'!H29&lt;&gt;G$3,'Programme Description'!H29&lt;&gt;G$4,'Programme Description'!H29&lt;&gt;G$5),"y","n")</f>
        <v>n</v>
      </c>
      <c r="V31" t="str">
        <f>IF(AND('Programme Description'!K29&lt;&gt;H$3,'Programme Description'!K29&lt;&gt;H$4,'Programme Description'!K29&lt;&gt;H$5,'Programme Description'!K29&lt;&gt;H$6,'Programme Description'!K29&lt;&gt;H$7),"y","n")</f>
        <v>n</v>
      </c>
      <c r="W31">
        <f>IF('Programme Description'!D29='DATA VALIDATION'!$D$4,1,IF('Programme Description'!D29='DATA VALIDATION'!$D$5,2,IF('Programme Description'!D29&lt;&gt;"",3,0)))</f>
        <v>0</v>
      </c>
      <c r="X31" t="str">
        <f t="shared" si="5"/>
        <v>y</v>
      </c>
      <c r="Y31" t="str">
        <f t="shared" si="6"/>
        <v>n</v>
      </c>
      <c r="Z31" t="str">
        <f>IF(AND('Programme Description'!D29='DATA VALIDATION'!$D$5,'DATA VALIDATION'!Y31="n"),"n","y")</f>
        <v>y</v>
      </c>
      <c r="AA31" t="str">
        <f t="shared" si="7"/>
        <v>n</v>
      </c>
      <c r="AB31" t="str">
        <f t="shared" si="8"/>
        <v>y</v>
      </c>
      <c r="AC31" t="str">
        <f t="shared" si="9"/>
        <v>y</v>
      </c>
      <c r="AE31" t="str">
        <f>IF(AND(A31&gt;0,'Programme Description'!D29=""),"y","n")</f>
        <v>n</v>
      </c>
      <c r="AF31" t="str">
        <f>IF(OR(AND('Programme Description'!D29='DATA VALIDATION'!$D$4,'Programme Description'!E29=""),AND('Programme Description'!D29&lt;&gt;'DATA VALIDATION'!$D$4,'Programme Description'!E29&lt;&gt;"")),"y","n")</f>
        <v>n</v>
      </c>
      <c r="AG31" t="str">
        <f>IF(OR(AND('Programme Description'!D29='DATA VALIDATION'!$D$4,'Programme Description'!F29=""),AND('Programme Description'!D29&lt;&gt;'DATA VALIDATION'!$D$4,'Programme Description'!F29&lt;&gt;"")),"y","n")</f>
        <v>n</v>
      </c>
      <c r="AH31" t="str">
        <f>IF(OR(AND(OR('Programme Description'!D29='DATA VALIDATION'!$D$4,'Programme Description'!D29='DATA VALIDATION'!$D$5),'Programme Description'!G29=""),AND(OR('Programme Description'!D29='DATA VALIDATION'!$D$4,'Programme Description'!D29&lt;&gt;'DATA VALIDATION'!$D$5),'Programme Description'!G29&lt;&gt;"")),"y","n")</f>
        <v>n</v>
      </c>
      <c r="AI31" t="str">
        <f>IF(OR(AND('Programme Description'!D29='DATA VALIDATION'!$D$4,'Programme Description'!H29=""),AND('Programme Description'!D29&lt;&gt;'DATA VALIDATION'!$D$4,'Programme Description'!H29&lt;&gt;"")),"y","n")</f>
        <v>n</v>
      </c>
      <c r="AJ31" t="str">
        <f>IF(OR(AND(OR('Programme Description'!D29='DATA VALIDATION'!$D$4,'Programme Description'!D29='DATA VALIDATION'!$D$5),'Programme Description'!I29=""),AND(OR('Programme Description'!D29='DATA VALIDATION'!$D$4,'Programme Description'!D29&lt;&gt;'DATA VALIDATION'!$D$5),'Programme Description'!I29&lt;&gt;"")),"y","n")</f>
        <v>n</v>
      </c>
      <c r="AK31" t="str">
        <f>IF(OR(AND('Programme Description'!D29='DATA VALIDATION'!$D$4,'Programme Description'!J29=""),AND('Programme Description'!D29&lt;&gt;'DATA VALIDATION'!$D$4,'Programme Description'!J29&lt;&gt;"")),"y","n")</f>
        <v>n</v>
      </c>
      <c r="AL31" t="str">
        <f>IF(OR(AND('Programme Description'!D29='DATA VALIDATION'!$D$4,'Programme Description'!K29=""),AND('Programme Description'!D29&lt;&gt;'DATA VALIDATION'!$D$4,'Programme Description'!K29&lt;&gt;"")),"y","n")</f>
        <v>n</v>
      </c>
    </row>
    <row r="32" spans="1:38">
      <c r="A32">
        <f t="shared" si="0"/>
        <v>0</v>
      </c>
      <c r="B32">
        <f t="shared" si="1"/>
        <v>1</v>
      </c>
      <c r="C32">
        <f>IF('Programme Description'!B30="",0,1)</f>
        <v>0</v>
      </c>
      <c r="D32">
        <f>IF('Programme Description'!C30="",0,1)</f>
        <v>0</v>
      </c>
      <c r="E32">
        <f>IF('Programme Description'!D30="",0,1)</f>
        <v>0</v>
      </c>
      <c r="F32">
        <f>IF('Programme Description'!E30="",0,1)</f>
        <v>0</v>
      </c>
      <c r="G32">
        <f>IF('Programme Description'!F30="",0,1)</f>
        <v>0</v>
      </c>
      <c r="H32">
        <f>IF('Programme Description'!G30="",0,1)</f>
        <v>0</v>
      </c>
      <c r="I32">
        <f>IF('Programme Description'!H30="",0,1)</f>
        <v>0</v>
      </c>
      <c r="J32">
        <f>IF('Programme Description'!I30="",0,1)</f>
        <v>0</v>
      </c>
      <c r="K32">
        <f>IF('Programme Description'!J30="",0,1)</f>
        <v>0</v>
      </c>
      <c r="L32">
        <f>IF('Programme Description'!K30="",0,1)</f>
        <v>0</v>
      </c>
      <c r="M32" t="str">
        <f t="shared" si="2"/>
        <v>n</v>
      </c>
      <c r="N32" t="str">
        <f t="shared" si="3"/>
        <v>n</v>
      </c>
      <c r="O32" t="str">
        <f>IF('Programme Description'!B32&gt;1,IF(('Programme Description'!B30='Programme Description'!B29+1),"y","n"),"n")</f>
        <v>n</v>
      </c>
      <c r="P32">
        <f t="shared" si="4"/>
        <v>0</v>
      </c>
      <c r="Q32" t="str">
        <f>IF(AND('Programme Description'!B30&lt;&gt;C$3,'Programme Description'!B30&lt;&gt;C$4,'Programme Description'!B30&lt;&gt;C$5,'Programme Description'!B30&lt;&gt;C$6,'Programme Description'!B30&lt;&gt;C$7,'Programme Description'!B30&lt;&gt;C$8),"y","n")</f>
        <v>n</v>
      </c>
      <c r="R32" t="str">
        <f>IF(AND('Programme Description'!D30&lt;&gt;D$3,'Programme Description'!D30&lt;&gt;D$4,'Programme Description'!D30&lt;&gt;D$5,'Programme Description'!D30&lt;&gt;D$6,'Programme Description'!D30&lt;&gt;D$7,'Programme Description'!D30&lt;&gt;D$8),"y","n")</f>
        <v>n</v>
      </c>
      <c r="S32" t="str">
        <f>IF(AND('Programme Description'!E30&lt;&gt;E$3,'Programme Description'!E30&lt;&gt;E$4,'Programme Description'!E30&lt;&gt;E$5,'Programme Description'!E30&lt;&gt;E$6,'Programme Description'!E30&lt;&gt;E$7,'Programme Description'!E30&lt;&gt;E$8),"y","n")</f>
        <v>n</v>
      </c>
      <c r="T32" t="str">
        <f>IF(AND('Programme Description'!F30&lt;&gt;F$3,'Programme Description'!F30&lt;&gt;F$4,'Programme Description'!F30&lt;&gt;F$5),"y","n")</f>
        <v>n</v>
      </c>
      <c r="U32" t="str">
        <f>IF(AND('Programme Description'!H30&lt;&gt;G$3,'Programme Description'!H30&lt;&gt;G$4,'Programme Description'!H30&lt;&gt;G$5),"y","n")</f>
        <v>n</v>
      </c>
      <c r="V32" t="str">
        <f>IF(AND('Programme Description'!K30&lt;&gt;H$3,'Programme Description'!K30&lt;&gt;H$4,'Programme Description'!K30&lt;&gt;H$5,'Programme Description'!K30&lt;&gt;H$6,'Programme Description'!K30&lt;&gt;H$7),"y","n")</f>
        <v>n</v>
      </c>
      <c r="W32">
        <f>IF('Programme Description'!D30='DATA VALIDATION'!$D$4,1,IF('Programme Description'!D30='DATA VALIDATION'!$D$5,2,IF('Programme Description'!D30&lt;&gt;"",3,0)))</f>
        <v>0</v>
      </c>
      <c r="X32" t="str">
        <f t="shared" si="5"/>
        <v>y</v>
      </c>
      <c r="Y32" t="str">
        <f t="shared" si="6"/>
        <v>n</v>
      </c>
      <c r="Z32" t="str">
        <f>IF(AND('Programme Description'!D30='DATA VALIDATION'!$D$5,'DATA VALIDATION'!Y32="n"),"n","y")</f>
        <v>y</v>
      </c>
      <c r="AA32" t="str">
        <f t="shared" si="7"/>
        <v>n</v>
      </c>
      <c r="AB32" t="str">
        <f t="shared" si="8"/>
        <v>y</v>
      </c>
      <c r="AC32" t="str">
        <f t="shared" si="9"/>
        <v>y</v>
      </c>
      <c r="AE32" t="str">
        <f>IF(AND(A32&gt;0,'Programme Description'!D30=""),"y","n")</f>
        <v>n</v>
      </c>
      <c r="AF32" t="str">
        <f>IF(OR(AND('Programme Description'!D30='DATA VALIDATION'!$D$4,'Programme Description'!E30=""),AND('Programme Description'!D30&lt;&gt;'DATA VALIDATION'!$D$4,'Programme Description'!E30&lt;&gt;"")),"y","n")</f>
        <v>n</v>
      </c>
      <c r="AG32" t="str">
        <f>IF(OR(AND('Programme Description'!D30='DATA VALIDATION'!$D$4,'Programme Description'!F30=""),AND('Programme Description'!D30&lt;&gt;'DATA VALIDATION'!$D$4,'Programme Description'!F30&lt;&gt;"")),"y","n")</f>
        <v>n</v>
      </c>
      <c r="AH32" t="str">
        <f>IF(OR(AND(OR('Programme Description'!D30='DATA VALIDATION'!$D$4,'Programme Description'!D30='DATA VALIDATION'!$D$5),'Programme Description'!G30=""),AND(OR('Programme Description'!D30='DATA VALIDATION'!$D$4,'Programme Description'!D30&lt;&gt;'DATA VALIDATION'!$D$5),'Programme Description'!G30&lt;&gt;"")),"y","n")</f>
        <v>n</v>
      </c>
      <c r="AI32" t="str">
        <f>IF(OR(AND('Programme Description'!D30='DATA VALIDATION'!$D$4,'Programme Description'!H30=""),AND('Programme Description'!D30&lt;&gt;'DATA VALIDATION'!$D$4,'Programme Description'!H30&lt;&gt;"")),"y","n")</f>
        <v>n</v>
      </c>
      <c r="AJ32" t="str">
        <f>IF(OR(AND(OR('Programme Description'!D30='DATA VALIDATION'!$D$4,'Programme Description'!D30='DATA VALIDATION'!$D$5),'Programme Description'!I30=""),AND(OR('Programme Description'!D30='DATA VALIDATION'!$D$4,'Programme Description'!D30&lt;&gt;'DATA VALIDATION'!$D$5),'Programme Description'!I30&lt;&gt;"")),"y","n")</f>
        <v>n</v>
      </c>
      <c r="AK32" t="str">
        <f>IF(OR(AND('Programme Description'!D30='DATA VALIDATION'!$D$4,'Programme Description'!J30=""),AND('Programme Description'!D30&lt;&gt;'DATA VALIDATION'!$D$4,'Programme Description'!J30&lt;&gt;"")),"y","n")</f>
        <v>n</v>
      </c>
      <c r="AL32" t="str">
        <f>IF(OR(AND('Programme Description'!D30='DATA VALIDATION'!$D$4,'Programme Description'!K30=""),AND('Programme Description'!D30&lt;&gt;'DATA VALIDATION'!$D$4,'Programme Description'!K30&lt;&gt;"")),"y","n")</f>
        <v>n</v>
      </c>
    </row>
    <row r="33" spans="1:38">
      <c r="A33">
        <f t="shared" si="0"/>
        <v>0</v>
      </c>
      <c r="B33">
        <f t="shared" si="1"/>
        <v>1</v>
      </c>
      <c r="C33">
        <f>IF('Programme Description'!B31="",0,1)</f>
        <v>0</v>
      </c>
      <c r="D33">
        <f>IF('Programme Description'!C31="",0,1)</f>
        <v>0</v>
      </c>
      <c r="E33">
        <f>IF('Programme Description'!D31="",0,1)</f>
        <v>0</v>
      </c>
      <c r="F33">
        <f>IF('Programme Description'!E31="",0,1)</f>
        <v>0</v>
      </c>
      <c r="G33">
        <f>IF('Programme Description'!F31="",0,1)</f>
        <v>0</v>
      </c>
      <c r="H33">
        <f>IF('Programme Description'!G31="",0,1)</f>
        <v>0</v>
      </c>
      <c r="I33">
        <f>IF('Programme Description'!H31="",0,1)</f>
        <v>0</v>
      </c>
      <c r="J33">
        <f>IF('Programme Description'!I31="",0,1)</f>
        <v>0</v>
      </c>
      <c r="K33">
        <f>IF('Programme Description'!J31="",0,1)</f>
        <v>0</v>
      </c>
      <c r="L33">
        <f>IF('Programme Description'!K31="",0,1)</f>
        <v>0</v>
      </c>
      <c r="M33" t="str">
        <f t="shared" si="2"/>
        <v>n</v>
      </c>
      <c r="N33" t="str">
        <f t="shared" si="3"/>
        <v>n</v>
      </c>
      <c r="O33" t="str">
        <f>IF('Programme Description'!B33&gt;1,IF(('Programme Description'!B31='Programme Description'!B30+1),"y","n"),"n")</f>
        <v>n</v>
      </c>
      <c r="P33">
        <f t="shared" si="4"/>
        <v>0</v>
      </c>
      <c r="Q33" t="str">
        <f>IF(AND('Programme Description'!B31&lt;&gt;C$3,'Programme Description'!B31&lt;&gt;C$4,'Programme Description'!B31&lt;&gt;C$5,'Programme Description'!B31&lt;&gt;C$6,'Programme Description'!B31&lt;&gt;C$7,'Programme Description'!B31&lt;&gt;C$8),"y","n")</f>
        <v>n</v>
      </c>
      <c r="R33" t="str">
        <f>IF(AND('Programme Description'!D31&lt;&gt;D$3,'Programme Description'!D31&lt;&gt;D$4,'Programme Description'!D31&lt;&gt;D$5,'Programme Description'!D31&lt;&gt;D$6,'Programme Description'!D31&lt;&gt;D$7,'Programme Description'!D31&lt;&gt;D$8),"y","n")</f>
        <v>n</v>
      </c>
      <c r="S33" t="str">
        <f>IF(AND('Programme Description'!E31&lt;&gt;E$3,'Programme Description'!E31&lt;&gt;E$4,'Programme Description'!E31&lt;&gt;E$5,'Programme Description'!E31&lt;&gt;E$6,'Programme Description'!E31&lt;&gt;E$7,'Programme Description'!E31&lt;&gt;E$8),"y","n")</f>
        <v>n</v>
      </c>
      <c r="T33" t="str">
        <f>IF(AND('Programme Description'!F31&lt;&gt;F$3,'Programme Description'!F31&lt;&gt;F$4,'Programme Description'!F31&lt;&gt;F$5),"y","n")</f>
        <v>n</v>
      </c>
      <c r="U33" t="str">
        <f>IF(AND('Programme Description'!H31&lt;&gt;G$3,'Programme Description'!H31&lt;&gt;G$4,'Programme Description'!H31&lt;&gt;G$5),"y","n")</f>
        <v>n</v>
      </c>
      <c r="V33" t="str">
        <f>IF(AND('Programme Description'!K31&lt;&gt;H$3,'Programme Description'!K31&lt;&gt;H$4,'Programme Description'!K31&lt;&gt;H$5,'Programme Description'!K31&lt;&gt;H$6,'Programme Description'!K31&lt;&gt;H$7),"y","n")</f>
        <v>n</v>
      </c>
      <c r="W33">
        <f>IF('Programme Description'!D31='DATA VALIDATION'!$D$4,1,IF('Programme Description'!D31='DATA VALIDATION'!$D$5,2,IF('Programme Description'!D31&lt;&gt;"",3,0)))</f>
        <v>0</v>
      </c>
      <c r="X33" t="str">
        <f t="shared" si="5"/>
        <v>y</v>
      </c>
      <c r="Y33" t="str">
        <f t="shared" si="6"/>
        <v>n</v>
      </c>
      <c r="Z33" t="str">
        <f>IF(AND('Programme Description'!D31='DATA VALIDATION'!$D$5,'DATA VALIDATION'!Y33="n"),"n","y")</f>
        <v>y</v>
      </c>
      <c r="AA33" t="str">
        <f t="shared" si="7"/>
        <v>n</v>
      </c>
      <c r="AB33" t="str">
        <f t="shared" si="8"/>
        <v>y</v>
      </c>
      <c r="AC33" t="str">
        <f t="shared" si="9"/>
        <v>y</v>
      </c>
      <c r="AE33" t="str">
        <f>IF(AND(A33&gt;0,'Programme Description'!D31=""),"y","n")</f>
        <v>n</v>
      </c>
      <c r="AF33" t="str">
        <f>IF(OR(AND('Programme Description'!D31='DATA VALIDATION'!$D$4,'Programme Description'!E31=""),AND('Programme Description'!D31&lt;&gt;'DATA VALIDATION'!$D$4,'Programme Description'!E31&lt;&gt;"")),"y","n")</f>
        <v>n</v>
      </c>
      <c r="AG33" t="str">
        <f>IF(OR(AND('Programme Description'!D31='DATA VALIDATION'!$D$4,'Programme Description'!F31=""),AND('Programme Description'!D31&lt;&gt;'DATA VALIDATION'!$D$4,'Programme Description'!F31&lt;&gt;"")),"y","n")</f>
        <v>n</v>
      </c>
      <c r="AH33" t="str">
        <f>IF(OR(AND(OR('Programme Description'!D31='DATA VALIDATION'!$D$4,'Programme Description'!D31='DATA VALIDATION'!$D$5),'Programme Description'!G31=""),AND(OR('Programme Description'!D31='DATA VALIDATION'!$D$4,'Programme Description'!D31&lt;&gt;'DATA VALIDATION'!$D$5),'Programme Description'!G31&lt;&gt;"")),"y","n")</f>
        <v>n</v>
      </c>
      <c r="AI33" t="str">
        <f>IF(OR(AND('Programme Description'!D31='DATA VALIDATION'!$D$4,'Programme Description'!H31=""),AND('Programme Description'!D31&lt;&gt;'DATA VALIDATION'!$D$4,'Programme Description'!H31&lt;&gt;"")),"y","n")</f>
        <v>n</v>
      </c>
      <c r="AJ33" t="str">
        <f>IF(OR(AND(OR('Programme Description'!D31='DATA VALIDATION'!$D$4,'Programme Description'!D31='DATA VALIDATION'!$D$5),'Programme Description'!I31=""),AND(OR('Programme Description'!D31='DATA VALIDATION'!$D$4,'Programme Description'!D31&lt;&gt;'DATA VALIDATION'!$D$5),'Programme Description'!I31&lt;&gt;"")),"y","n")</f>
        <v>n</v>
      </c>
      <c r="AK33" t="str">
        <f>IF(OR(AND('Programme Description'!D31='DATA VALIDATION'!$D$4,'Programme Description'!J31=""),AND('Programme Description'!D31&lt;&gt;'DATA VALIDATION'!$D$4,'Programme Description'!J31&lt;&gt;"")),"y","n")</f>
        <v>n</v>
      </c>
      <c r="AL33" t="str">
        <f>IF(OR(AND('Programme Description'!D31='DATA VALIDATION'!$D$4,'Programme Description'!K31=""),AND('Programme Description'!D31&lt;&gt;'DATA VALIDATION'!$D$4,'Programme Description'!K31&lt;&gt;"")),"y","n")</f>
        <v>n</v>
      </c>
    </row>
    <row r="34" spans="1:38">
      <c r="A34">
        <f t="shared" si="0"/>
        <v>0</v>
      </c>
      <c r="B34">
        <f t="shared" si="1"/>
        <v>1</v>
      </c>
      <c r="C34">
        <f>IF('Programme Description'!B32="",0,1)</f>
        <v>0</v>
      </c>
      <c r="D34">
        <f>IF('Programme Description'!C32="",0,1)</f>
        <v>0</v>
      </c>
      <c r="E34">
        <f>IF('Programme Description'!D32="",0,1)</f>
        <v>0</v>
      </c>
      <c r="F34">
        <f>IF('Programme Description'!E32="",0,1)</f>
        <v>0</v>
      </c>
      <c r="G34">
        <f>IF('Programme Description'!F32="",0,1)</f>
        <v>0</v>
      </c>
      <c r="H34">
        <f>IF('Programme Description'!G32="",0,1)</f>
        <v>0</v>
      </c>
      <c r="I34">
        <f>IF('Programme Description'!H32="",0,1)</f>
        <v>0</v>
      </c>
      <c r="J34">
        <f>IF('Programme Description'!I32="",0,1)</f>
        <v>0</v>
      </c>
      <c r="K34">
        <f>IF('Programme Description'!J32="",0,1)</f>
        <v>0</v>
      </c>
      <c r="L34">
        <f>IF('Programme Description'!K32="",0,1)</f>
        <v>0</v>
      </c>
      <c r="M34" t="str">
        <f t="shared" si="2"/>
        <v>n</v>
      </c>
      <c r="N34" t="str">
        <f t="shared" si="3"/>
        <v>n</v>
      </c>
      <c r="O34" t="str">
        <f>IF('Programme Description'!B34&gt;1,IF(('Programme Description'!B32='Programme Description'!B31+1),"y","n"),"n")</f>
        <v>n</v>
      </c>
      <c r="P34">
        <f t="shared" si="4"/>
        <v>0</v>
      </c>
      <c r="Q34" t="str">
        <f>IF(AND('Programme Description'!B32&lt;&gt;C$3,'Programme Description'!B32&lt;&gt;C$4,'Programme Description'!B32&lt;&gt;C$5,'Programme Description'!B32&lt;&gt;C$6,'Programme Description'!B32&lt;&gt;C$7,'Programme Description'!B32&lt;&gt;C$8),"y","n")</f>
        <v>n</v>
      </c>
      <c r="R34" t="str">
        <f>IF(AND('Programme Description'!D32&lt;&gt;D$3,'Programme Description'!D32&lt;&gt;D$4,'Programme Description'!D32&lt;&gt;D$5,'Programme Description'!D32&lt;&gt;D$6,'Programme Description'!D32&lt;&gt;D$7,'Programme Description'!D32&lt;&gt;D$8),"y","n")</f>
        <v>n</v>
      </c>
      <c r="S34" t="str">
        <f>IF(AND('Programme Description'!E32&lt;&gt;E$3,'Programme Description'!E32&lt;&gt;E$4,'Programme Description'!E32&lt;&gt;E$5,'Programme Description'!E32&lt;&gt;E$6,'Programme Description'!E32&lt;&gt;E$7,'Programme Description'!E32&lt;&gt;E$8),"y","n")</f>
        <v>n</v>
      </c>
      <c r="T34" t="str">
        <f>IF(AND('Programme Description'!F32&lt;&gt;F$3,'Programme Description'!F32&lt;&gt;F$4,'Programme Description'!F32&lt;&gt;F$5),"y","n")</f>
        <v>n</v>
      </c>
      <c r="U34" t="str">
        <f>IF(AND('Programme Description'!H32&lt;&gt;G$3,'Programme Description'!H32&lt;&gt;G$4,'Programme Description'!H32&lt;&gt;G$5),"y","n")</f>
        <v>n</v>
      </c>
      <c r="V34" t="str">
        <f>IF(AND('Programme Description'!K32&lt;&gt;H$3,'Programme Description'!K32&lt;&gt;H$4,'Programme Description'!K32&lt;&gt;H$5,'Programme Description'!K32&lt;&gt;H$6,'Programme Description'!K32&lt;&gt;H$7),"y","n")</f>
        <v>n</v>
      </c>
      <c r="W34">
        <f>IF('Programme Description'!D32='DATA VALIDATION'!$D$4,1,IF('Programme Description'!D32='DATA VALIDATION'!$D$5,2,IF('Programme Description'!D32&lt;&gt;"",3,0)))</f>
        <v>0</v>
      </c>
      <c r="X34" t="str">
        <f t="shared" si="5"/>
        <v>y</v>
      </c>
      <c r="Y34" t="str">
        <f t="shared" si="6"/>
        <v>n</v>
      </c>
      <c r="Z34" t="str">
        <f>IF(AND('Programme Description'!D32='DATA VALIDATION'!$D$5,'DATA VALIDATION'!Y34="n"),"n","y")</f>
        <v>y</v>
      </c>
      <c r="AA34" t="str">
        <f t="shared" si="7"/>
        <v>n</v>
      </c>
      <c r="AB34" t="str">
        <f t="shared" si="8"/>
        <v>y</v>
      </c>
      <c r="AC34" t="str">
        <f t="shared" si="9"/>
        <v>y</v>
      </c>
      <c r="AE34" t="str">
        <f>IF(AND(A34&gt;0,'Programme Description'!D32=""),"y","n")</f>
        <v>n</v>
      </c>
      <c r="AF34" t="str">
        <f>IF(OR(AND('Programme Description'!D32='DATA VALIDATION'!$D$4,'Programme Description'!E32=""),AND('Programme Description'!D32&lt;&gt;'DATA VALIDATION'!$D$4,'Programme Description'!E32&lt;&gt;"")),"y","n")</f>
        <v>n</v>
      </c>
      <c r="AG34" t="str">
        <f>IF(OR(AND('Programme Description'!D32='DATA VALIDATION'!$D$4,'Programme Description'!F32=""),AND('Programme Description'!D32&lt;&gt;'DATA VALIDATION'!$D$4,'Programme Description'!F32&lt;&gt;"")),"y","n")</f>
        <v>n</v>
      </c>
      <c r="AH34" t="str">
        <f>IF(OR(AND(OR('Programme Description'!D32='DATA VALIDATION'!$D$4,'Programme Description'!D32='DATA VALIDATION'!$D$5),'Programme Description'!G32=""),AND(OR('Programme Description'!D32='DATA VALIDATION'!$D$4,'Programme Description'!D32&lt;&gt;'DATA VALIDATION'!$D$5),'Programme Description'!G32&lt;&gt;"")),"y","n")</f>
        <v>n</v>
      </c>
      <c r="AI34" t="str">
        <f>IF(OR(AND('Programme Description'!D32='DATA VALIDATION'!$D$4,'Programme Description'!H32=""),AND('Programme Description'!D32&lt;&gt;'DATA VALIDATION'!$D$4,'Programme Description'!H32&lt;&gt;"")),"y","n")</f>
        <v>n</v>
      </c>
      <c r="AJ34" t="str">
        <f>IF(OR(AND(OR('Programme Description'!D32='DATA VALIDATION'!$D$4,'Programme Description'!D32='DATA VALIDATION'!$D$5),'Programme Description'!I32=""),AND(OR('Programme Description'!D32='DATA VALIDATION'!$D$4,'Programme Description'!D32&lt;&gt;'DATA VALIDATION'!$D$5),'Programme Description'!I32&lt;&gt;"")),"y","n")</f>
        <v>n</v>
      </c>
      <c r="AK34" t="str">
        <f>IF(OR(AND('Programme Description'!D32='DATA VALIDATION'!$D$4,'Programme Description'!J32=""),AND('Programme Description'!D32&lt;&gt;'DATA VALIDATION'!$D$4,'Programme Description'!J32&lt;&gt;"")),"y","n")</f>
        <v>n</v>
      </c>
      <c r="AL34" t="str">
        <f>IF(OR(AND('Programme Description'!D32='DATA VALIDATION'!$D$4,'Programme Description'!K32=""),AND('Programme Description'!D32&lt;&gt;'DATA VALIDATION'!$D$4,'Programme Description'!K32&lt;&gt;"")),"y","n")</f>
        <v>n</v>
      </c>
    </row>
    <row r="35" spans="1:38">
      <c r="A35">
        <f t="shared" si="0"/>
        <v>0</v>
      </c>
      <c r="B35">
        <f t="shared" si="1"/>
        <v>1</v>
      </c>
      <c r="C35">
        <f>IF('Programme Description'!B33="",0,1)</f>
        <v>0</v>
      </c>
      <c r="D35">
        <f>IF('Programme Description'!C33="",0,1)</f>
        <v>0</v>
      </c>
      <c r="E35">
        <f>IF('Programme Description'!D33="",0,1)</f>
        <v>0</v>
      </c>
      <c r="F35">
        <f>IF('Programme Description'!E33="",0,1)</f>
        <v>0</v>
      </c>
      <c r="G35">
        <f>IF('Programme Description'!F33="",0,1)</f>
        <v>0</v>
      </c>
      <c r="H35">
        <f>IF('Programme Description'!G33="",0,1)</f>
        <v>0</v>
      </c>
      <c r="I35">
        <f>IF('Programme Description'!H33="",0,1)</f>
        <v>0</v>
      </c>
      <c r="J35">
        <f>IF('Programme Description'!I33="",0,1)</f>
        <v>0</v>
      </c>
      <c r="K35">
        <f>IF('Programme Description'!J33="",0,1)</f>
        <v>0</v>
      </c>
      <c r="L35">
        <f>IF('Programme Description'!K33="",0,1)</f>
        <v>0</v>
      </c>
      <c r="M35" t="str">
        <f t="shared" si="2"/>
        <v>n</v>
      </c>
      <c r="N35" t="str">
        <f t="shared" si="3"/>
        <v>n</v>
      </c>
      <c r="O35" t="str">
        <f>IF('Programme Description'!B35&gt;1,IF(('Programme Description'!B33='Programme Description'!B32+1),"y","n"),"n")</f>
        <v>n</v>
      </c>
      <c r="P35">
        <f t="shared" si="4"/>
        <v>0</v>
      </c>
      <c r="Q35" t="str">
        <f>IF(AND('Programme Description'!B33&lt;&gt;C$3,'Programme Description'!B33&lt;&gt;C$4,'Programme Description'!B33&lt;&gt;C$5,'Programme Description'!B33&lt;&gt;C$6,'Programme Description'!B33&lt;&gt;C$7,'Programme Description'!B33&lt;&gt;C$8),"y","n")</f>
        <v>n</v>
      </c>
      <c r="R35" t="str">
        <f>IF(AND('Programme Description'!D33&lt;&gt;D$3,'Programme Description'!D33&lt;&gt;D$4,'Programme Description'!D33&lt;&gt;D$5,'Programme Description'!D33&lt;&gt;D$6,'Programme Description'!D33&lt;&gt;D$7,'Programme Description'!D33&lt;&gt;D$8),"y","n")</f>
        <v>n</v>
      </c>
      <c r="S35" t="str">
        <f>IF(AND('Programme Description'!E33&lt;&gt;E$3,'Programme Description'!E33&lt;&gt;E$4,'Programme Description'!E33&lt;&gt;E$5,'Programme Description'!E33&lt;&gt;E$6,'Programme Description'!E33&lt;&gt;E$7,'Programme Description'!E33&lt;&gt;E$8),"y","n")</f>
        <v>n</v>
      </c>
      <c r="T35" t="str">
        <f>IF(AND('Programme Description'!F33&lt;&gt;F$3,'Programme Description'!F33&lt;&gt;F$4,'Programme Description'!F33&lt;&gt;F$5),"y","n")</f>
        <v>n</v>
      </c>
      <c r="U35" t="str">
        <f>IF(AND('Programme Description'!H33&lt;&gt;G$3,'Programme Description'!H33&lt;&gt;G$4,'Programme Description'!H33&lt;&gt;G$5),"y","n")</f>
        <v>n</v>
      </c>
      <c r="V35" t="str">
        <f>IF(AND('Programme Description'!K33&lt;&gt;H$3,'Programme Description'!K33&lt;&gt;H$4,'Programme Description'!K33&lt;&gt;H$5,'Programme Description'!K33&lt;&gt;H$6,'Programme Description'!K33&lt;&gt;H$7),"y","n")</f>
        <v>n</v>
      </c>
      <c r="W35">
        <f>IF('Programme Description'!D33='DATA VALIDATION'!$D$4,1,IF('Programme Description'!D33='DATA VALIDATION'!$D$5,2,IF('Programme Description'!D33&lt;&gt;"",3,0)))</f>
        <v>0</v>
      </c>
      <c r="X35" t="str">
        <f t="shared" si="5"/>
        <v>y</v>
      </c>
      <c r="Y35" t="str">
        <f t="shared" si="6"/>
        <v>n</v>
      </c>
      <c r="Z35" t="str">
        <f>IF(AND('Programme Description'!D33='DATA VALIDATION'!$D$5,'DATA VALIDATION'!Y35="n"),"n","y")</f>
        <v>y</v>
      </c>
      <c r="AA35" t="str">
        <f t="shared" si="7"/>
        <v>n</v>
      </c>
      <c r="AB35" t="str">
        <f t="shared" si="8"/>
        <v>y</v>
      </c>
      <c r="AC35" t="str">
        <f t="shared" si="9"/>
        <v>y</v>
      </c>
      <c r="AE35" t="str">
        <f>IF(AND(A35&gt;0,'Programme Description'!D33=""),"y","n")</f>
        <v>n</v>
      </c>
      <c r="AF35" t="str">
        <f>IF(OR(AND('Programme Description'!D33='DATA VALIDATION'!$D$4,'Programme Description'!E33=""),AND('Programme Description'!D33&lt;&gt;'DATA VALIDATION'!$D$4,'Programme Description'!E33&lt;&gt;"")),"y","n")</f>
        <v>n</v>
      </c>
      <c r="AG35" t="str">
        <f>IF(OR(AND('Programme Description'!D33='DATA VALIDATION'!$D$4,'Programme Description'!F33=""),AND('Programme Description'!D33&lt;&gt;'DATA VALIDATION'!$D$4,'Programme Description'!F33&lt;&gt;"")),"y","n")</f>
        <v>n</v>
      </c>
      <c r="AH35" t="str">
        <f>IF(OR(AND(OR('Programme Description'!D33='DATA VALIDATION'!$D$4,'Programme Description'!D33='DATA VALIDATION'!$D$5),'Programme Description'!G33=""),AND(OR('Programme Description'!D33='DATA VALIDATION'!$D$4,'Programme Description'!D33&lt;&gt;'DATA VALIDATION'!$D$5),'Programme Description'!G33&lt;&gt;"")),"y","n")</f>
        <v>n</v>
      </c>
      <c r="AI35" t="str">
        <f>IF(OR(AND('Programme Description'!D33='DATA VALIDATION'!$D$4,'Programme Description'!H33=""),AND('Programme Description'!D33&lt;&gt;'DATA VALIDATION'!$D$4,'Programme Description'!H33&lt;&gt;"")),"y","n")</f>
        <v>n</v>
      </c>
      <c r="AJ35" t="str">
        <f>IF(OR(AND(OR('Programme Description'!D33='DATA VALIDATION'!$D$4,'Programme Description'!D33='DATA VALIDATION'!$D$5),'Programme Description'!I33=""),AND(OR('Programme Description'!D33='DATA VALIDATION'!$D$4,'Programme Description'!D33&lt;&gt;'DATA VALIDATION'!$D$5),'Programme Description'!I33&lt;&gt;"")),"y","n")</f>
        <v>n</v>
      </c>
      <c r="AK35" t="str">
        <f>IF(OR(AND('Programme Description'!D33='DATA VALIDATION'!$D$4,'Programme Description'!J33=""),AND('Programme Description'!D33&lt;&gt;'DATA VALIDATION'!$D$4,'Programme Description'!J33&lt;&gt;"")),"y","n")</f>
        <v>n</v>
      </c>
      <c r="AL35" t="str">
        <f>IF(OR(AND('Programme Description'!D33='DATA VALIDATION'!$D$4,'Programme Description'!K33=""),AND('Programme Description'!D33&lt;&gt;'DATA VALIDATION'!$D$4,'Programme Description'!K33&lt;&gt;"")),"y","n")</f>
        <v>n</v>
      </c>
    </row>
    <row r="36" spans="1:38">
      <c r="A36">
        <f t="shared" si="0"/>
        <v>0</v>
      </c>
      <c r="B36">
        <f t="shared" si="1"/>
        <v>1</v>
      </c>
      <c r="C36">
        <f>IF('Programme Description'!B34="",0,1)</f>
        <v>0</v>
      </c>
      <c r="D36">
        <f>IF('Programme Description'!C34="",0,1)</f>
        <v>0</v>
      </c>
      <c r="E36">
        <f>IF('Programme Description'!D34="",0,1)</f>
        <v>0</v>
      </c>
      <c r="F36">
        <f>IF('Programme Description'!E34="",0,1)</f>
        <v>0</v>
      </c>
      <c r="G36">
        <f>IF('Programme Description'!F34="",0,1)</f>
        <v>0</v>
      </c>
      <c r="H36">
        <f>IF('Programme Description'!G34="",0,1)</f>
        <v>0</v>
      </c>
      <c r="I36">
        <f>IF('Programme Description'!H34="",0,1)</f>
        <v>0</v>
      </c>
      <c r="J36">
        <f>IF('Programme Description'!I34="",0,1)</f>
        <v>0</v>
      </c>
      <c r="K36">
        <f>IF('Programme Description'!J34="",0,1)</f>
        <v>0</v>
      </c>
      <c r="L36">
        <f>IF('Programme Description'!K34="",0,1)</f>
        <v>0</v>
      </c>
      <c r="M36" t="str">
        <f t="shared" si="2"/>
        <v>n</v>
      </c>
      <c r="N36" t="str">
        <f t="shared" si="3"/>
        <v>n</v>
      </c>
      <c r="O36" t="str">
        <f>IF('Programme Description'!B36&gt;1,IF(('Programme Description'!B34='Programme Description'!B33+1),"y","n"),"n")</f>
        <v>n</v>
      </c>
      <c r="P36">
        <f t="shared" si="4"/>
        <v>0</v>
      </c>
      <c r="Q36" t="str">
        <f>IF(AND('Programme Description'!B34&lt;&gt;C$3,'Programme Description'!B34&lt;&gt;C$4,'Programme Description'!B34&lt;&gt;C$5,'Programme Description'!B34&lt;&gt;C$6,'Programme Description'!B34&lt;&gt;C$7,'Programme Description'!B34&lt;&gt;C$8),"y","n")</f>
        <v>n</v>
      </c>
      <c r="R36" t="str">
        <f>IF(AND('Programme Description'!D34&lt;&gt;D$3,'Programme Description'!D34&lt;&gt;D$4,'Programme Description'!D34&lt;&gt;D$5,'Programme Description'!D34&lt;&gt;D$6,'Programme Description'!D34&lt;&gt;D$7,'Programme Description'!D34&lt;&gt;D$8),"y","n")</f>
        <v>n</v>
      </c>
      <c r="S36" t="str">
        <f>IF(AND('Programme Description'!E34&lt;&gt;E$3,'Programme Description'!E34&lt;&gt;E$4,'Programme Description'!E34&lt;&gt;E$5,'Programme Description'!E34&lt;&gt;E$6,'Programme Description'!E34&lt;&gt;E$7,'Programme Description'!E34&lt;&gt;E$8),"y","n")</f>
        <v>n</v>
      </c>
      <c r="T36" t="str">
        <f>IF(AND('Programme Description'!F34&lt;&gt;F$3,'Programme Description'!F34&lt;&gt;F$4,'Programme Description'!F34&lt;&gt;F$5),"y","n")</f>
        <v>n</v>
      </c>
      <c r="U36" t="str">
        <f>IF(AND('Programme Description'!H34&lt;&gt;G$3,'Programme Description'!H34&lt;&gt;G$4,'Programme Description'!H34&lt;&gt;G$5),"y","n")</f>
        <v>n</v>
      </c>
      <c r="V36" t="str">
        <f>IF(AND('Programme Description'!K34&lt;&gt;H$3,'Programme Description'!K34&lt;&gt;H$4,'Programme Description'!K34&lt;&gt;H$5,'Programme Description'!K34&lt;&gt;H$6,'Programme Description'!K34&lt;&gt;H$7),"y","n")</f>
        <v>n</v>
      </c>
      <c r="W36">
        <f>IF('Programme Description'!D34='DATA VALIDATION'!$D$4,1,IF('Programme Description'!D34='DATA VALIDATION'!$D$5,2,IF('Programme Description'!D34&lt;&gt;"",3,0)))</f>
        <v>0</v>
      </c>
      <c r="X36" t="str">
        <f t="shared" si="5"/>
        <v>y</v>
      </c>
      <c r="Y36" t="str">
        <f t="shared" si="6"/>
        <v>n</v>
      </c>
      <c r="Z36" t="str">
        <f>IF(AND('Programme Description'!D34='DATA VALIDATION'!$D$5,'DATA VALIDATION'!Y36="n"),"n","y")</f>
        <v>y</v>
      </c>
      <c r="AA36" t="str">
        <f t="shared" si="7"/>
        <v>n</v>
      </c>
      <c r="AB36" t="str">
        <f t="shared" si="8"/>
        <v>y</v>
      </c>
      <c r="AC36" t="str">
        <f t="shared" si="9"/>
        <v>y</v>
      </c>
      <c r="AE36" t="str">
        <f>IF(AND(A36&gt;0,'Programme Description'!D34=""),"y","n")</f>
        <v>n</v>
      </c>
      <c r="AF36" t="str">
        <f>IF(OR(AND('Programme Description'!D34='DATA VALIDATION'!$D$4,'Programme Description'!E34=""),AND('Programme Description'!D34&lt;&gt;'DATA VALIDATION'!$D$4,'Programme Description'!E34&lt;&gt;"")),"y","n")</f>
        <v>n</v>
      </c>
      <c r="AG36" t="str">
        <f>IF(OR(AND('Programme Description'!D34='DATA VALIDATION'!$D$4,'Programme Description'!F34=""),AND('Programme Description'!D34&lt;&gt;'DATA VALIDATION'!$D$4,'Programme Description'!F34&lt;&gt;"")),"y","n")</f>
        <v>n</v>
      </c>
      <c r="AH36" t="str">
        <f>IF(OR(AND(OR('Programme Description'!D34='DATA VALIDATION'!$D$4,'Programme Description'!D34='DATA VALIDATION'!$D$5),'Programme Description'!G34=""),AND(OR('Programme Description'!D34='DATA VALIDATION'!$D$4,'Programme Description'!D34&lt;&gt;'DATA VALIDATION'!$D$5),'Programme Description'!G34&lt;&gt;"")),"y","n")</f>
        <v>n</v>
      </c>
      <c r="AI36" t="str">
        <f>IF(OR(AND('Programme Description'!D34='DATA VALIDATION'!$D$4,'Programme Description'!H34=""),AND('Programme Description'!D34&lt;&gt;'DATA VALIDATION'!$D$4,'Programme Description'!H34&lt;&gt;"")),"y","n")</f>
        <v>n</v>
      </c>
      <c r="AJ36" t="str">
        <f>IF(OR(AND(OR('Programme Description'!D34='DATA VALIDATION'!$D$4,'Programme Description'!D34='DATA VALIDATION'!$D$5),'Programme Description'!I34=""),AND(OR('Programme Description'!D34='DATA VALIDATION'!$D$4,'Programme Description'!D34&lt;&gt;'DATA VALIDATION'!$D$5),'Programme Description'!I34&lt;&gt;"")),"y","n")</f>
        <v>n</v>
      </c>
      <c r="AK36" t="str">
        <f>IF(OR(AND('Programme Description'!D34='DATA VALIDATION'!$D$4,'Programme Description'!J34=""),AND('Programme Description'!D34&lt;&gt;'DATA VALIDATION'!$D$4,'Programme Description'!J34&lt;&gt;"")),"y","n")</f>
        <v>n</v>
      </c>
      <c r="AL36" t="str">
        <f>IF(OR(AND('Programme Description'!D34='DATA VALIDATION'!$D$4,'Programme Description'!K34=""),AND('Programme Description'!D34&lt;&gt;'DATA VALIDATION'!$D$4,'Programme Description'!K34&lt;&gt;"")),"y","n")</f>
        <v>n</v>
      </c>
    </row>
    <row r="37" spans="1:38">
      <c r="A37">
        <f t="shared" si="0"/>
        <v>0</v>
      </c>
      <c r="B37">
        <f t="shared" si="1"/>
        <v>1</v>
      </c>
      <c r="C37">
        <f>IF('Programme Description'!B35="",0,1)</f>
        <v>0</v>
      </c>
      <c r="D37">
        <f>IF('Programme Description'!C35="",0,1)</f>
        <v>0</v>
      </c>
      <c r="E37">
        <f>IF('Programme Description'!D35="",0,1)</f>
        <v>0</v>
      </c>
      <c r="F37">
        <f>IF('Programme Description'!E35="",0,1)</f>
        <v>0</v>
      </c>
      <c r="G37">
        <f>IF('Programme Description'!F35="",0,1)</f>
        <v>0</v>
      </c>
      <c r="H37">
        <f>IF('Programme Description'!G35="",0,1)</f>
        <v>0</v>
      </c>
      <c r="I37">
        <f>IF('Programme Description'!H35="",0,1)</f>
        <v>0</v>
      </c>
      <c r="J37">
        <f>IF('Programme Description'!I35="",0,1)</f>
        <v>0</v>
      </c>
      <c r="K37">
        <f>IF('Programme Description'!J35="",0,1)</f>
        <v>0</v>
      </c>
      <c r="L37">
        <f>IF('Programme Description'!K35="",0,1)</f>
        <v>0</v>
      </c>
      <c r="M37" t="str">
        <f t="shared" si="2"/>
        <v>n</v>
      </c>
      <c r="N37" t="str">
        <f t="shared" si="3"/>
        <v>n</v>
      </c>
      <c r="O37" t="str">
        <f>IF('Programme Description'!B37&gt;1,IF(('Programme Description'!B35='Programme Description'!B34+1),"y","n"),"n")</f>
        <v>n</v>
      </c>
      <c r="P37">
        <f t="shared" si="4"/>
        <v>0</v>
      </c>
      <c r="Q37" t="str">
        <f>IF(AND('Programme Description'!B35&lt;&gt;C$3,'Programme Description'!B35&lt;&gt;C$4,'Programme Description'!B35&lt;&gt;C$5,'Programme Description'!B35&lt;&gt;C$6,'Programme Description'!B35&lt;&gt;C$7,'Programme Description'!B35&lt;&gt;C$8),"y","n")</f>
        <v>n</v>
      </c>
      <c r="R37" t="str">
        <f>IF(AND('Programme Description'!D35&lt;&gt;D$3,'Programme Description'!D35&lt;&gt;D$4,'Programme Description'!D35&lt;&gt;D$5,'Programme Description'!D35&lt;&gt;D$6,'Programme Description'!D35&lt;&gt;D$7,'Programme Description'!D35&lt;&gt;D$8),"y","n")</f>
        <v>n</v>
      </c>
      <c r="S37" t="str">
        <f>IF(AND('Programme Description'!E35&lt;&gt;E$3,'Programme Description'!E35&lt;&gt;E$4,'Programme Description'!E35&lt;&gt;E$5,'Programme Description'!E35&lt;&gt;E$6,'Programme Description'!E35&lt;&gt;E$7,'Programme Description'!E35&lt;&gt;E$8),"y","n")</f>
        <v>n</v>
      </c>
      <c r="T37" t="str">
        <f>IF(AND('Programme Description'!F35&lt;&gt;F$3,'Programme Description'!F35&lt;&gt;F$4,'Programme Description'!F35&lt;&gt;F$5),"y","n")</f>
        <v>n</v>
      </c>
      <c r="U37" t="str">
        <f>IF(AND('Programme Description'!H35&lt;&gt;G$3,'Programme Description'!H35&lt;&gt;G$4,'Programme Description'!H35&lt;&gt;G$5),"y","n")</f>
        <v>n</v>
      </c>
      <c r="V37" t="str">
        <f>IF(AND('Programme Description'!K35&lt;&gt;H$3,'Programme Description'!K35&lt;&gt;H$4,'Programme Description'!K35&lt;&gt;H$5,'Programme Description'!K35&lt;&gt;H$6,'Programme Description'!K35&lt;&gt;H$7),"y","n")</f>
        <v>n</v>
      </c>
      <c r="W37">
        <f>IF('Programme Description'!D35='DATA VALIDATION'!$D$4,1,IF('Programme Description'!D35='DATA VALIDATION'!$D$5,2,IF('Programme Description'!D35&lt;&gt;"",3,0)))</f>
        <v>0</v>
      </c>
      <c r="X37" t="str">
        <f t="shared" si="5"/>
        <v>y</v>
      </c>
      <c r="Y37" t="str">
        <f t="shared" si="6"/>
        <v>n</v>
      </c>
      <c r="Z37" t="str">
        <f>IF(AND('Programme Description'!D35='DATA VALIDATION'!$D$5,'DATA VALIDATION'!Y37="n"),"n","y")</f>
        <v>y</v>
      </c>
      <c r="AA37" t="str">
        <f t="shared" si="7"/>
        <v>n</v>
      </c>
      <c r="AB37" t="str">
        <f t="shared" si="8"/>
        <v>y</v>
      </c>
      <c r="AC37" t="str">
        <f t="shared" si="9"/>
        <v>y</v>
      </c>
      <c r="AE37" t="str">
        <f>IF(AND(A37&gt;0,'Programme Description'!D35=""),"y","n")</f>
        <v>n</v>
      </c>
      <c r="AF37" t="str">
        <f>IF(OR(AND('Programme Description'!D35='DATA VALIDATION'!$D$4,'Programme Description'!E35=""),AND('Programme Description'!D35&lt;&gt;'DATA VALIDATION'!$D$4,'Programme Description'!E35&lt;&gt;"")),"y","n")</f>
        <v>n</v>
      </c>
      <c r="AG37" t="str">
        <f>IF(OR(AND('Programme Description'!D35='DATA VALIDATION'!$D$4,'Programme Description'!F35=""),AND('Programme Description'!D35&lt;&gt;'DATA VALIDATION'!$D$4,'Programme Description'!F35&lt;&gt;"")),"y","n")</f>
        <v>n</v>
      </c>
      <c r="AH37" t="str">
        <f>IF(OR(AND(OR('Programme Description'!D35='DATA VALIDATION'!$D$4,'Programme Description'!D35='DATA VALIDATION'!$D$5),'Programme Description'!G35=""),AND(OR('Programme Description'!D35='DATA VALIDATION'!$D$4,'Programme Description'!D35&lt;&gt;'DATA VALIDATION'!$D$5),'Programme Description'!G35&lt;&gt;"")),"y","n")</f>
        <v>n</v>
      </c>
      <c r="AI37" t="str">
        <f>IF(OR(AND('Programme Description'!D35='DATA VALIDATION'!$D$4,'Programme Description'!H35=""),AND('Programme Description'!D35&lt;&gt;'DATA VALIDATION'!$D$4,'Programme Description'!H35&lt;&gt;"")),"y","n")</f>
        <v>n</v>
      </c>
      <c r="AJ37" t="str">
        <f>IF(OR(AND(OR('Programme Description'!D35='DATA VALIDATION'!$D$4,'Programme Description'!D35='DATA VALIDATION'!$D$5),'Programme Description'!I35=""),AND(OR('Programme Description'!D35='DATA VALIDATION'!$D$4,'Programme Description'!D35&lt;&gt;'DATA VALIDATION'!$D$5),'Programme Description'!I35&lt;&gt;"")),"y","n")</f>
        <v>n</v>
      </c>
      <c r="AK37" t="str">
        <f>IF(OR(AND('Programme Description'!D35='DATA VALIDATION'!$D$4,'Programme Description'!J35=""),AND('Programme Description'!D35&lt;&gt;'DATA VALIDATION'!$D$4,'Programme Description'!J35&lt;&gt;"")),"y","n")</f>
        <v>n</v>
      </c>
      <c r="AL37" t="str">
        <f>IF(OR(AND('Programme Description'!D35='DATA VALIDATION'!$D$4,'Programme Description'!K35=""),AND('Programme Description'!D35&lt;&gt;'DATA VALIDATION'!$D$4,'Programme Description'!K35&lt;&gt;"")),"y","n")</f>
        <v>n</v>
      </c>
    </row>
    <row r="38" spans="1:38">
      <c r="A38">
        <f t="shared" si="0"/>
        <v>0</v>
      </c>
      <c r="B38">
        <f t="shared" si="1"/>
        <v>1</v>
      </c>
      <c r="C38">
        <f>IF('Programme Description'!B36="",0,1)</f>
        <v>0</v>
      </c>
      <c r="D38">
        <f>IF('Programme Description'!C36="",0,1)</f>
        <v>0</v>
      </c>
      <c r="E38">
        <f>IF('Programme Description'!D36="",0,1)</f>
        <v>0</v>
      </c>
      <c r="F38">
        <f>IF('Programme Description'!E36="",0,1)</f>
        <v>0</v>
      </c>
      <c r="G38">
        <f>IF('Programme Description'!F36="",0,1)</f>
        <v>0</v>
      </c>
      <c r="H38">
        <f>IF('Programme Description'!G36="",0,1)</f>
        <v>0</v>
      </c>
      <c r="I38">
        <f>IF('Programme Description'!H36="",0,1)</f>
        <v>0</v>
      </c>
      <c r="J38">
        <f>IF('Programme Description'!I36="",0,1)</f>
        <v>0</v>
      </c>
      <c r="K38">
        <f>IF('Programme Description'!J36="",0,1)</f>
        <v>0</v>
      </c>
      <c r="L38">
        <f>IF('Programme Description'!K36="",0,1)</f>
        <v>0</v>
      </c>
      <c r="M38" t="str">
        <f t="shared" si="2"/>
        <v>n</v>
      </c>
      <c r="N38" t="str">
        <f t="shared" si="3"/>
        <v>n</v>
      </c>
      <c r="O38" t="str">
        <f>IF('Programme Description'!B38&gt;1,IF(('Programme Description'!B36='Programme Description'!B35+1),"y","n"),"n")</f>
        <v>n</v>
      </c>
      <c r="P38">
        <f t="shared" si="4"/>
        <v>0</v>
      </c>
      <c r="Q38" t="str">
        <f>IF(AND('Programme Description'!B36&lt;&gt;C$3,'Programme Description'!B36&lt;&gt;C$4,'Programme Description'!B36&lt;&gt;C$5,'Programme Description'!B36&lt;&gt;C$6,'Programme Description'!B36&lt;&gt;C$7,'Programme Description'!B36&lt;&gt;C$8),"y","n")</f>
        <v>n</v>
      </c>
      <c r="R38" t="str">
        <f>IF(AND('Programme Description'!D36&lt;&gt;D$3,'Programme Description'!D36&lt;&gt;D$4,'Programme Description'!D36&lt;&gt;D$5,'Programme Description'!D36&lt;&gt;D$6,'Programme Description'!D36&lt;&gt;D$7,'Programme Description'!D36&lt;&gt;D$8),"y","n")</f>
        <v>n</v>
      </c>
      <c r="S38" t="str">
        <f>IF(AND('Programme Description'!E36&lt;&gt;E$3,'Programme Description'!E36&lt;&gt;E$4,'Programme Description'!E36&lt;&gt;E$5,'Programme Description'!E36&lt;&gt;E$6,'Programme Description'!E36&lt;&gt;E$7,'Programme Description'!E36&lt;&gt;E$8),"y","n")</f>
        <v>n</v>
      </c>
      <c r="T38" t="str">
        <f>IF(AND('Programme Description'!F36&lt;&gt;F$3,'Programme Description'!F36&lt;&gt;F$4,'Programme Description'!F36&lt;&gt;F$5),"y","n")</f>
        <v>n</v>
      </c>
      <c r="U38" t="str">
        <f>IF(AND('Programme Description'!H36&lt;&gt;G$3,'Programme Description'!H36&lt;&gt;G$4,'Programme Description'!H36&lt;&gt;G$5),"y","n")</f>
        <v>n</v>
      </c>
      <c r="V38" t="str">
        <f>IF(AND('Programme Description'!K36&lt;&gt;H$3,'Programme Description'!K36&lt;&gt;H$4,'Programme Description'!K36&lt;&gt;H$5,'Programme Description'!K36&lt;&gt;H$6,'Programme Description'!K36&lt;&gt;H$7),"y","n")</f>
        <v>n</v>
      </c>
      <c r="W38">
        <f>IF('Programme Description'!D36='DATA VALIDATION'!$D$4,1,IF('Programme Description'!D36='DATA VALIDATION'!$D$5,2,IF('Programme Description'!D36&lt;&gt;"",3,0)))</f>
        <v>0</v>
      </c>
      <c r="X38" t="str">
        <f t="shared" si="5"/>
        <v>y</v>
      </c>
      <c r="Y38" t="str">
        <f t="shared" si="6"/>
        <v>n</v>
      </c>
      <c r="Z38" t="str">
        <f>IF(AND('Programme Description'!D36='DATA VALIDATION'!$D$5,'DATA VALIDATION'!Y38="n"),"n","y")</f>
        <v>y</v>
      </c>
      <c r="AA38" t="str">
        <f t="shared" si="7"/>
        <v>n</v>
      </c>
      <c r="AB38" t="str">
        <f t="shared" si="8"/>
        <v>y</v>
      </c>
      <c r="AC38" t="str">
        <f t="shared" si="9"/>
        <v>y</v>
      </c>
      <c r="AE38" t="str">
        <f>IF(AND(A38&gt;0,'Programme Description'!D36=""),"y","n")</f>
        <v>n</v>
      </c>
      <c r="AF38" t="str">
        <f>IF(OR(AND('Programme Description'!D36='DATA VALIDATION'!$D$4,'Programme Description'!E36=""),AND('Programme Description'!D36&lt;&gt;'DATA VALIDATION'!$D$4,'Programme Description'!E36&lt;&gt;"")),"y","n")</f>
        <v>n</v>
      </c>
      <c r="AG38" t="str">
        <f>IF(OR(AND('Programme Description'!D36='DATA VALIDATION'!$D$4,'Programme Description'!F36=""),AND('Programme Description'!D36&lt;&gt;'DATA VALIDATION'!$D$4,'Programme Description'!F36&lt;&gt;"")),"y","n")</f>
        <v>n</v>
      </c>
      <c r="AH38" t="str">
        <f>IF(OR(AND(OR('Programme Description'!D36='DATA VALIDATION'!$D$4,'Programme Description'!D36='DATA VALIDATION'!$D$5),'Programme Description'!G36=""),AND(OR('Programme Description'!D36='DATA VALIDATION'!$D$4,'Programme Description'!D36&lt;&gt;'DATA VALIDATION'!$D$5),'Programme Description'!G36&lt;&gt;"")),"y","n")</f>
        <v>n</v>
      </c>
      <c r="AI38" t="str">
        <f>IF(OR(AND('Programme Description'!D36='DATA VALIDATION'!$D$4,'Programme Description'!H36=""),AND('Programme Description'!D36&lt;&gt;'DATA VALIDATION'!$D$4,'Programme Description'!H36&lt;&gt;"")),"y","n")</f>
        <v>n</v>
      </c>
      <c r="AJ38" t="str">
        <f>IF(OR(AND(OR('Programme Description'!D36='DATA VALIDATION'!$D$4,'Programme Description'!D36='DATA VALIDATION'!$D$5),'Programme Description'!I36=""),AND(OR('Programme Description'!D36='DATA VALIDATION'!$D$4,'Programme Description'!D36&lt;&gt;'DATA VALIDATION'!$D$5),'Programme Description'!I36&lt;&gt;"")),"y","n")</f>
        <v>n</v>
      </c>
      <c r="AK38" t="str">
        <f>IF(OR(AND('Programme Description'!D36='DATA VALIDATION'!$D$4,'Programme Description'!J36=""),AND('Programme Description'!D36&lt;&gt;'DATA VALIDATION'!$D$4,'Programme Description'!J36&lt;&gt;"")),"y","n")</f>
        <v>n</v>
      </c>
      <c r="AL38" t="str">
        <f>IF(OR(AND('Programme Description'!D36='DATA VALIDATION'!$D$4,'Programme Description'!K36=""),AND('Programme Description'!D36&lt;&gt;'DATA VALIDATION'!$D$4,'Programme Description'!K36&lt;&gt;"")),"y","n")</f>
        <v>n</v>
      </c>
    </row>
    <row r="39" spans="1:38">
      <c r="A39">
        <f t="shared" si="0"/>
        <v>0</v>
      </c>
      <c r="B39">
        <f t="shared" si="1"/>
        <v>1</v>
      </c>
      <c r="C39">
        <f>IF('Programme Description'!B37="",0,1)</f>
        <v>0</v>
      </c>
      <c r="D39">
        <f>IF('Programme Description'!C37="",0,1)</f>
        <v>0</v>
      </c>
      <c r="E39">
        <f>IF('Programme Description'!D37="",0,1)</f>
        <v>0</v>
      </c>
      <c r="F39">
        <f>IF('Programme Description'!E37="",0,1)</f>
        <v>0</v>
      </c>
      <c r="G39">
        <f>IF('Programme Description'!F37="",0,1)</f>
        <v>0</v>
      </c>
      <c r="H39">
        <f>IF('Programme Description'!G37="",0,1)</f>
        <v>0</v>
      </c>
      <c r="I39">
        <f>IF('Programme Description'!H37="",0,1)</f>
        <v>0</v>
      </c>
      <c r="J39">
        <f>IF('Programme Description'!I37="",0,1)</f>
        <v>0</v>
      </c>
      <c r="K39">
        <f>IF('Programme Description'!J37="",0,1)</f>
        <v>0</v>
      </c>
      <c r="L39">
        <f>IF('Programme Description'!K37="",0,1)</f>
        <v>0</v>
      </c>
      <c r="M39" t="str">
        <f t="shared" si="2"/>
        <v>n</v>
      </c>
      <c r="N39" t="str">
        <f t="shared" si="3"/>
        <v>n</v>
      </c>
      <c r="O39" t="str">
        <f>IF('Programme Description'!B39&gt;1,IF(('Programme Description'!B37='Programme Description'!B36+1),"y","n"),"n")</f>
        <v>n</v>
      </c>
      <c r="P39">
        <f t="shared" si="4"/>
        <v>0</v>
      </c>
      <c r="Q39" t="str">
        <f>IF(AND('Programme Description'!B37&lt;&gt;C$3,'Programme Description'!B37&lt;&gt;C$4,'Programme Description'!B37&lt;&gt;C$5,'Programme Description'!B37&lt;&gt;C$6,'Programme Description'!B37&lt;&gt;C$7,'Programme Description'!B37&lt;&gt;C$8),"y","n")</f>
        <v>n</v>
      </c>
      <c r="R39" t="str">
        <f>IF(AND('Programme Description'!D37&lt;&gt;D$3,'Programme Description'!D37&lt;&gt;D$4,'Programme Description'!D37&lt;&gt;D$5,'Programme Description'!D37&lt;&gt;D$6,'Programme Description'!D37&lt;&gt;D$7,'Programme Description'!D37&lt;&gt;D$8),"y","n")</f>
        <v>n</v>
      </c>
      <c r="S39" t="str">
        <f>IF(AND('Programme Description'!E37&lt;&gt;E$3,'Programme Description'!E37&lt;&gt;E$4,'Programme Description'!E37&lt;&gt;E$5,'Programme Description'!E37&lt;&gt;E$6,'Programme Description'!E37&lt;&gt;E$7,'Programme Description'!E37&lt;&gt;E$8),"y","n")</f>
        <v>n</v>
      </c>
      <c r="T39" t="str">
        <f>IF(AND('Programme Description'!F37&lt;&gt;F$3,'Programme Description'!F37&lt;&gt;F$4,'Programme Description'!F37&lt;&gt;F$5),"y","n")</f>
        <v>n</v>
      </c>
      <c r="U39" t="str">
        <f>IF(AND('Programme Description'!H37&lt;&gt;G$3,'Programme Description'!H37&lt;&gt;G$4,'Programme Description'!H37&lt;&gt;G$5),"y","n")</f>
        <v>n</v>
      </c>
      <c r="V39" t="str">
        <f>IF(AND('Programme Description'!K37&lt;&gt;H$3,'Programme Description'!K37&lt;&gt;H$4,'Programme Description'!K37&lt;&gt;H$5,'Programme Description'!K37&lt;&gt;H$6,'Programme Description'!K37&lt;&gt;H$7),"y","n")</f>
        <v>n</v>
      </c>
      <c r="W39">
        <f>IF('Programme Description'!D37='DATA VALIDATION'!$D$4,1,IF('Programme Description'!D37='DATA VALIDATION'!$D$5,2,IF('Programme Description'!D37&lt;&gt;"",3,0)))</f>
        <v>0</v>
      </c>
      <c r="X39" t="str">
        <f t="shared" si="5"/>
        <v>y</v>
      </c>
      <c r="Y39" t="str">
        <f t="shared" si="6"/>
        <v>n</v>
      </c>
      <c r="Z39" t="str">
        <f>IF(AND('Programme Description'!D37='DATA VALIDATION'!$D$5,'DATA VALIDATION'!Y39="n"),"n","y")</f>
        <v>y</v>
      </c>
      <c r="AA39" t="str">
        <f t="shared" si="7"/>
        <v>n</v>
      </c>
      <c r="AB39" t="str">
        <f t="shared" si="8"/>
        <v>y</v>
      </c>
      <c r="AC39" t="str">
        <f t="shared" si="9"/>
        <v>y</v>
      </c>
      <c r="AE39" t="str">
        <f>IF(AND(A39&gt;0,'Programme Description'!D37=""),"y","n")</f>
        <v>n</v>
      </c>
      <c r="AF39" t="str">
        <f>IF(OR(AND('Programme Description'!D37='DATA VALIDATION'!$D$4,'Programme Description'!E37=""),AND('Programme Description'!D37&lt;&gt;'DATA VALIDATION'!$D$4,'Programme Description'!E37&lt;&gt;"")),"y","n")</f>
        <v>n</v>
      </c>
      <c r="AG39" t="str">
        <f>IF(OR(AND('Programme Description'!D37='DATA VALIDATION'!$D$4,'Programme Description'!F37=""),AND('Programme Description'!D37&lt;&gt;'DATA VALIDATION'!$D$4,'Programme Description'!F37&lt;&gt;"")),"y","n")</f>
        <v>n</v>
      </c>
      <c r="AH39" t="str">
        <f>IF(OR(AND(OR('Programme Description'!D37='DATA VALIDATION'!$D$4,'Programme Description'!D37='DATA VALIDATION'!$D$5),'Programme Description'!G37=""),AND(OR('Programme Description'!D37='DATA VALIDATION'!$D$4,'Programme Description'!D37&lt;&gt;'DATA VALIDATION'!$D$5),'Programme Description'!G37&lt;&gt;"")),"y","n")</f>
        <v>n</v>
      </c>
      <c r="AI39" t="str">
        <f>IF(OR(AND('Programme Description'!D37='DATA VALIDATION'!$D$4,'Programme Description'!H37=""),AND('Programme Description'!D37&lt;&gt;'DATA VALIDATION'!$D$4,'Programme Description'!H37&lt;&gt;"")),"y","n")</f>
        <v>n</v>
      </c>
      <c r="AJ39" t="str">
        <f>IF(OR(AND(OR('Programme Description'!D37='DATA VALIDATION'!$D$4,'Programme Description'!D37='DATA VALIDATION'!$D$5),'Programme Description'!I37=""),AND(OR('Programme Description'!D37='DATA VALIDATION'!$D$4,'Programme Description'!D37&lt;&gt;'DATA VALIDATION'!$D$5),'Programme Description'!I37&lt;&gt;"")),"y","n")</f>
        <v>n</v>
      </c>
      <c r="AK39" t="str">
        <f>IF(OR(AND('Programme Description'!D37='DATA VALIDATION'!$D$4,'Programme Description'!J37=""),AND('Programme Description'!D37&lt;&gt;'DATA VALIDATION'!$D$4,'Programme Description'!J37&lt;&gt;"")),"y","n")</f>
        <v>n</v>
      </c>
      <c r="AL39" t="str">
        <f>IF(OR(AND('Programme Description'!D37='DATA VALIDATION'!$D$4,'Programme Description'!K37=""),AND('Programme Description'!D37&lt;&gt;'DATA VALIDATION'!$D$4,'Programme Description'!K37&lt;&gt;"")),"y","n")</f>
        <v>n</v>
      </c>
    </row>
    <row r="40" spans="1:38">
      <c r="A40">
        <f t="shared" si="0"/>
        <v>0</v>
      </c>
      <c r="B40">
        <f t="shared" si="1"/>
        <v>1</v>
      </c>
      <c r="C40">
        <f>IF('Programme Description'!B38="",0,1)</f>
        <v>0</v>
      </c>
      <c r="D40">
        <f>IF('Programme Description'!C38="",0,1)</f>
        <v>0</v>
      </c>
      <c r="E40">
        <f>IF('Programme Description'!D38="",0,1)</f>
        <v>0</v>
      </c>
      <c r="F40">
        <f>IF('Programme Description'!E38="",0,1)</f>
        <v>0</v>
      </c>
      <c r="G40">
        <f>IF('Programme Description'!F38="",0,1)</f>
        <v>0</v>
      </c>
      <c r="H40">
        <f>IF('Programme Description'!G38="",0,1)</f>
        <v>0</v>
      </c>
      <c r="I40">
        <f>IF('Programme Description'!H38="",0,1)</f>
        <v>0</v>
      </c>
      <c r="J40">
        <f>IF('Programme Description'!I38="",0,1)</f>
        <v>0</v>
      </c>
      <c r="K40">
        <f>IF('Programme Description'!J38="",0,1)</f>
        <v>0</v>
      </c>
      <c r="L40">
        <f>IF('Programme Description'!K38="",0,1)</f>
        <v>0</v>
      </c>
      <c r="M40" t="str">
        <f t="shared" si="2"/>
        <v>n</v>
      </c>
      <c r="N40" t="str">
        <f t="shared" si="3"/>
        <v>n</v>
      </c>
      <c r="O40" t="str">
        <f>IF('Programme Description'!B40&gt;1,IF(('Programme Description'!B38='Programme Description'!B37+1),"y","n"),"n")</f>
        <v>n</v>
      </c>
      <c r="P40">
        <f t="shared" si="4"/>
        <v>0</v>
      </c>
      <c r="Q40" t="str">
        <f>IF(AND('Programme Description'!B38&lt;&gt;C$3,'Programme Description'!B38&lt;&gt;C$4,'Programme Description'!B38&lt;&gt;C$5,'Programme Description'!B38&lt;&gt;C$6,'Programme Description'!B38&lt;&gt;C$7,'Programme Description'!B38&lt;&gt;C$8),"y","n")</f>
        <v>n</v>
      </c>
      <c r="R40" t="str">
        <f>IF(AND('Programme Description'!D38&lt;&gt;D$3,'Programme Description'!D38&lt;&gt;D$4,'Programme Description'!D38&lt;&gt;D$5,'Programme Description'!D38&lt;&gt;D$6,'Programme Description'!D38&lt;&gt;D$7,'Programme Description'!D38&lt;&gt;D$8),"y","n")</f>
        <v>n</v>
      </c>
      <c r="S40" t="str">
        <f>IF(AND('Programme Description'!E38&lt;&gt;E$3,'Programme Description'!E38&lt;&gt;E$4,'Programme Description'!E38&lt;&gt;E$5,'Programme Description'!E38&lt;&gt;E$6,'Programme Description'!E38&lt;&gt;E$7,'Programme Description'!E38&lt;&gt;E$8),"y","n")</f>
        <v>n</v>
      </c>
      <c r="T40" t="str">
        <f>IF(AND('Programme Description'!F38&lt;&gt;F$3,'Programme Description'!F38&lt;&gt;F$4,'Programme Description'!F38&lt;&gt;F$5),"y","n")</f>
        <v>n</v>
      </c>
      <c r="U40" t="str">
        <f>IF(AND('Programme Description'!H38&lt;&gt;G$3,'Programme Description'!H38&lt;&gt;G$4,'Programme Description'!H38&lt;&gt;G$5),"y","n")</f>
        <v>n</v>
      </c>
      <c r="V40" t="str">
        <f>IF(AND('Programme Description'!K38&lt;&gt;H$3,'Programme Description'!K38&lt;&gt;H$4,'Programme Description'!K38&lt;&gt;H$5,'Programme Description'!K38&lt;&gt;H$6,'Programme Description'!K38&lt;&gt;H$7),"y","n")</f>
        <v>n</v>
      </c>
      <c r="W40">
        <f>IF('Programme Description'!D38='DATA VALIDATION'!$D$4,1,IF('Programme Description'!D38='DATA VALIDATION'!$D$5,2,IF('Programme Description'!D38&lt;&gt;"",3,0)))</f>
        <v>0</v>
      </c>
      <c r="X40" t="str">
        <f t="shared" si="5"/>
        <v>y</v>
      </c>
      <c r="Y40" t="str">
        <f t="shared" si="6"/>
        <v>n</v>
      </c>
      <c r="Z40" t="str">
        <f>IF(AND('Programme Description'!D38='DATA VALIDATION'!$D$5,'DATA VALIDATION'!Y40="n"),"n","y")</f>
        <v>y</v>
      </c>
      <c r="AA40" t="str">
        <f t="shared" si="7"/>
        <v>n</v>
      </c>
      <c r="AB40" t="str">
        <f t="shared" si="8"/>
        <v>y</v>
      </c>
      <c r="AC40" t="str">
        <f t="shared" si="9"/>
        <v>y</v>
      </c>
      <c r="AE40" t="str">
        <f>IF(AND(A40&gt;0,'Programme Description'!D38=""),"y","n")</f>
        <v>n</v>
      </c>
      <c r="AF40" t="str">
        <f>IF(OR(AND('Programme Description'!D38='DATA VALIDATION'!$D$4,'Programme Description'!E38=""),AND('Programme Description'!D38&lt;&gt;'DATA VALIDATION'!$D$4,'Programme Description'!E38&lt;&gt;"")),"y","n")</f>
        <v>n</v>
      </c>
      <c r="AG40" t="str">
        <f>IF(OR(AND('Programme Description'!D38='DATA VALIDATION'!$D$4,'Programme Description'!F38=""),AND('Programme Description'!D38&lt;&gt;'DATA VALIDATION'!$D$4,'Programme Description'!F38&lt;&gt;"")),"y","n")</f>
        <v>n</v>
      </c>
      <c r="AH40" t="str">
        <f>IF(OR(AND(OR('Programme Description'!D38='DATA VALIDATION'!$D$4,'Programme Description'!D38='DATA VALIDATION'!$D$5),'Programme Description'!G38=""),AND(OR('Programme Description'!D38='DATA VALIDATION'!$D$4,'Programme Description'!D38&lt;&gt;'DATA VALIDATION'!$D$5),'Programme Description'!G38&lt;&gt;"")),"y","n")</f>
        <v>n</v>
      </c>
      <c r="AI40" t="str">
        <f>IF(OR(AND('Programme Description'!D38='DATA VALIDATION'!$D$4,'Programme Description'!H38=""),AND('Programme Description'!D38&lt;&gt;'DATA VALIDATION'!$D$4,'Programme Description'!H38&lt;&gt;"")),"y","n")</f>
        <v>n</v>
      </c>
      <c r="AJ40" t="str">
        <f>IF(OR(AND(OR('Programme Description'!D38='DATA VALIDATION'!$D$4,'Programme Description'!D38='DATA VALIDATION'!$D$5),'Programme Description'!I38=""),AND(OR('Programme Description'!D38='DATA VALIDATION'!$D$4,'Programme Description'!D38&lt;&gt;'DATA VALIDATION'!$D$5),'Programme Description'!I38&lt;&gt;"")),"y","n")</f>
        <v>n</v>
      </c>
      <c r="AK40" t="str">
        <f>IF(OR(AND('Programme Description'!D38='DATA VALIDATION'!$D$4,'Programme Description'!J38=""),AND('Programme Description'!D38&lt;&gt;'DATA VALIDATION'!$D$4,'Programme Description'!J38&lt;&gt;"")),"y","n")</f>
        <v>n</v>
      </c>
      <c r="AL40" t="str">
        <f>IF(OR(AND('Programme Description'!D38='DATA VALIDATION'!$D$4,'Programme Description'!K38=""),AND('Programme Description'!D38&lt;&gt;'DATA VALIDATION'!$D$4,'Programme Description'!K38&lt;&gt;"")),"y","n")</f>
        <v>n</v>
      </c>
    </row>
    <row r="41" spans="1:38">
      <c r="A41">
        <f t="shared" si="0"/>
        <v>0</v>
      </c>
      <c r="B41">
        <f t="shared" si="1"/>
        <v>1</v>
      </c>
      <c r="C41">
        <f>IF('Programme Description'!B39="",0,1)</f>
        <v>0</v>
      </c>
      <c r="D41">
        <f>IF('Programme Description'!C39="",0,1)</f>
        <v>0</v>
      </c>
      <c r="E41">
        <f>IF('Programme Description'!D39="",0,1)</f>
        <v>0</v>
      </c>
      <c r="F41">
        <f>IF('Programme Description'!E39="",0,1)</f>
        <v>0</v>
      </c>
      <c r="G41">
        <f>IF('Programme Description'!F39="",0,1)</f>
        <v>0</v>
      </c>
      <c r="H41">
        <f>IF('Programme Description'!G39="",0,1)</f>
        <v>0</v>
      </c>
      <c r="I41">
        <f>IF('Programme Description'!H39="",0,1)</f>
        <v>0</v>
      </c>
      <c r="J41">
        <f>IF('Programme Description'!I39="",0,1)</f>
        <v>0</v>
      </c>
      <c r="K41">
        <f>IF('Programme Description'!J39="",0,1)</f>
        <v>0</v>
      </c>
      <c r="L41">
        <f>IF('Programme Description'!K39="",0,1)</f>
        <v>0</v>
      </c>
      <c r="M41" t="str">
        <f t="shared" si="2"/>
        <v>n</v>
      </c>
      <c r="N41" t="str">
        <f t="shared" si="3"/>
        <v>n</v>
      </c>
      <c r="O41" t="str">
        <f>IF('Programme Description'!B41&gt;1,IF(('Programme Description'!B39='Programme Description'!B38+1),"y","n"),"n")</f>
        <v>n</v>
      </c>
      <c r="P41">
        <f t="shared" si="4"/>
        <v>0</v>
      </c>
      <c r="Q41" t="str">
        <f>IF(AND('Programme Description'!B39&lt;&gt;C$3,'Programme Description'!B39&lt;&gt;C$4,'Programme Description'!B39&lt;&gt;C$5,'Programme Description'!B39&lt;&gt;C$6,'Programme Description'!B39&lt;&gt;C$7,'Programme Description'!B39&lt;&gt;C$8),"y","n")</f>
        <v>n</v>
      </c>
      <c r="R41" t="str">
        <f>IF(AND('Programme Description'!D39&lt;&gt;D$3,'Programme Description'!D39&lt;&gt;D$4,'Programme Description'!D39&lt;&gt;D$5,'Programme Description'!D39&lt;&gt;D$6,'Programme Description'!D39&lt;&gt;D$7,'Programme Description'!D39&lt;&gt;D$8),"y","n")</f>
        <v>n</v>
      </c>
      <c r="S41" t="str">
        <f>IF(AND('Programme Description'!E39&lt;&gt;E$3,'Programme Description'!E39&lt;&gt;E$4,'Programme Description'!E39&lt;&gt;E$5,'Programme Description'!E39&lt;&gt;E$6,'Programme Description'!E39&lt;&gt;E$7,'Programme Description'!E39&lt;&gt;E$8),"y","n")</f>
        <v>n</v>
      </c>
      <c r="T41" t="str">
        <f>IF(AND('Programme Description'!F39&lt;&gt;F$3,'Programme Description'!F39&lt;&gt;F$4,'Programme Description'!F39&lt;&gt;F$5),"y","n")</f>
        <v>n</v>
      </c>
      <c r="U41" t="str">
        <f>IF(AND('Programme Description'!H39&lt;&gt;G$3,'Programme Description'!H39&lt;&gt;G$4,'Programme Description'!H39&lt;&gt;G$5),"y","n")</f>
        <v>n</v>
      </c>
      <c r="V41" t="str">
        <f>IF(AND('Programme Description'!K39&lt;&gt;H$3,'Programme Description'!K39&lt;&gt;H$4,'Programme Description'!K39&lt;&gt;H$5,'Programme Description'!K39&lt;&gt;H$6,'Programme Description'!K39&lt;&gt;H$7),"y","n")</f>
        <v>n</v>
      </c>
      <c r="W41">
        <f>IF('Programme Description'!D39='DATA VALIDATION'!$D$4,1,IF('Programme Description'!D39='DATA VALIDATION'!$D$5,2,IF('Programme Description'!D39&lt;&gt;"",3,0)))</f>
        <v>0</v>
      </c>
      <c r="X41" t="str">
        <f t="shared" si="5"/>
        <v>y</v>
      </c>
      <c r="Y41" t="str">
        <f t="shared" si="6"/>
        <v>n</v>
      </c>
      <c r="Z41" t="str">
        <f>IF(AND('Programme Description'!D39='DATA VALIDATION'!$D$5,'DATA VALIDATION'!Y41="n"),"n","y")</f>
        <v>y</v>
      </c>
      <c r="AA41" t="str">
        <f t="shared" si="7"/>
        <v>n</v>
      </c>
      <c r="AB41" t="str">
        <f t="shared" si="8"/>
        <v>y</v>
      </c>
      <c r="AC41" t="str">
        <f t="shared" si="9"/>
        <v>y</v>
      </c>
      <c r="AE41" t="str">
        <f>IF(AND(A41&gt;0,'Programme Description'!D39=""),"y","n")</f>
        <v>n</v>
      </c>
      <c r="AF41" t="str">
        <f>IF(OR(AND('Programme Description'!D39='DATA VALIDATION'!$D$4,'Programme Description'!E39=""),AND('Programme Description'!D39&lt;&gt;'DATA VALIDATION'!$D$4,'Programme Description'!E39&lt;&gt;"")),"y","n")</f>
        <v>n</v>
      </c>
      <c r="AG41" t="str">
        <f>IF(OR(AND('Programme Description'!D39='DATA VALIDATION'!$D$4,'Programme Description'!F39=""),AND('Programme Description'!D39&lt;&gt;'DATA VALIDATION'!$D$4,'Programme Description'!F39&lt;&gt;"")),"y","n")</f>
        <v>n</v>
      </c>
      <c r="AH41" t="str">
        <f>IF(OR(AND(OR('Programme Description'!D39='DATA VALIDATION'!$D$4,'Programme Description'!D39='DATA VALIDATION'!$D$5),'Programme Description'!G39=""),AND(OR('Programme Description'!D39='DATA VALIDATION'!$D$4,'Programme Description'!D39&lt;&gt;'DATA VALIDATION'!$D$5),'Programme Description'!G39&lt;&gt;"")),"y","n")</f>
        <v>n</v>
      </c>
      <c r="AI41" t="str">
        <f>IF(OR(AND('Programme Description'!D39='DATA VALIDATION'!$D$4,'Programme Description'!H39=""),AND('Programme Description'!D39&lt;&gt;'DATA VALIDATION'!$D$4,'Programme Description'!H39&lt;&gt;"")),"y","n")</f>
        <v>n</v>
      </c>
      <c r="AJ41" t="str">
        <f>IF(OR(AND(OR('Programme Description'!D39='DATA VALIDATION'!$D$4,'Programme Description'!D39='DATA VALIDATION'!$D$5),'Programme Description'!I39=""),AND(OR('Programme Description'!D39='DATA VALIDATION'!$D$4,'Programme Description'!D39&lt;&gt;'DATA VALIDATION'!$D$5),'Programme Description'!I39&lt;&gt;"")),"y","n")</f>
        <v>n</v>
      </c>
      <c r="AK41" t="str">
        <f>IF(OR(AND('Programme Description'!D39='DATA VALIDATION'!$D$4,'Programme Description'!J39=""),AND('Programme Description'!D39&lt;&gt;'DATA VALIDATION'!$D$4,'Programme Description'!J39&lt;&gt;"")),"y","n")</f>
        <v>n</v>
      </c>
      <c r="AL41" t="str">
        <f>IF(OR(AND('Programme Description'!D39='DATA VALIDATION'!$D$4,'Programme Description'!K39=""),AND('Programme Description'!D39&lt;&gt;'DATA VALIDATION'!$D$4,'Programme Description'!K39&lt;&gt;"")),"y","n")</f>
        <v>n</v>
      </c>
    </row>
    <row r="42" spans="1:38">
      <c r="A42">
        <f t="shared" si="0"/>
        <v>0</v>
      </c>
      <c r="B42">
        <f t="shared" si="1"/>
        <v>1</v>
      </c>
      <c r="C42">
        <f>IF('Programme Description'!B40="",0,1)</f>
        <v>0</v>
      </c>
      <c r="D42">
        <f>IF('Programme Description'!C40="",0,1)</f>
        <v>0</v>
      </c>
      <c r="E42">
        <f>IF('Programme Description'!D40="",0,1)</f>
        <v>0</v>
      </c>
      <c r="F42">
        <f>IF('Programme Description'!E40="",0,1)</f>
        <v>0</v>
      </c>
      <c r="G42">
        <f>IF('Programme Description'!F40="",0,1)</f>
        <v>0</v>
      </c>
      <c r="H42">
        <f>IF('Programme Description'!G40="",0,1)</f>
        <v>0</v>
      </c>
      <c r="I42">
        <f>IF('Programme Description'!H40="",0,1)</f>
        <v>0</v>
      </c>
      <c r="J42">
        <f>IF('Programme Description'!I40="",0,1)</f>
        <v>0</v>
      </c>
      <c r="K42">
        <f>IF('Programme Description'!J40="",0,1)</f>
        <v>0</v>
      </c>
      <c r="L42">
        <f>IF('Programme Description'!K40="",0,1)</f>
        <v>0</v>
      </c>
      <c r="M42" t="str">
        <f t="shared" si="2"/>
        <v>n</v>
      </c>
      <c r="N42" t="str">
        <f t="shared" si="3"/>
        <v>n</v>
      </c>
      <c r="O42" t="str">
        <f>IF('Programme Description'!B42&gt;1,IF(('Programme Description'!B40='Programme Description'!B39+1),"y","n"),"n")</f>
        <v>n</v>
      </c>
      <c r="P42">
        <f t="shared" si="4"/>
        <v>0</v>
      </c>
      <c r="Q42" t="str">
        <f>IF(AND('Programme Description'!B40&lt;&gt;C$3,'Programme Description'!B40&lt;&gt;C$4,'Programme Description'!B40&lt;&gt;C$5,'Programme Description'!B40&lt;&gt;C$6,'Programme Description'!B40&lt;&gt;C$7,'Programme Description'!B40&lt;&gt;C$8),"y","n")</f>
        <v>n</v>
      </c>
      <c r="R42" t="str">
        <f>IF(AND('Programme Description'!D40&lt;&gt;D$3,'Programme Description'!D40&lt;&gt;D$4,'Programme Description'!D40&lt;&gt;D$5,'Programme Description'!D40&lt;&gt;D$6,'Programme Description'!D40&lt;&gt;D$7,'Programme Description'!D40&lt;&gt;D$8),"y","n")</f>
        <v>n</v>
      </c>
      <c r="S42" t="str">
        <f>IF(AND('Programme Description'!E40&lt;&gt;E$3,'Programme Description'!E40&lt;&gt;E$4,'Programme Description'!E40&lt;&gt;E$5,'Programme Description'!E40&lt;&gt;E$6,'Programme Description'!E40&lt;&gt;E$7,'Programme Description'!E40&lt;&gt;E$8),"y","n")</f>
        <v>n</v>
      </c>
      <c r="T42" t="str">
        <f>IF(AND('Programme Description'!F40&lt;&gt;F$3,'Programme Description'!F40&lt;&gt;F$4,'Programme Description'!F40&lt;&gt;F$5),"y","n")</f>
        <v>n</v>
      </c>
      <c r="U42" t="str">
        <f>IF(AND('Programme Description'!H40&lt;&gt;G$3,'Programme Description'!H40&lt;&gt;G$4,'Programme Description'!H40&lt;&gt;G$5),"y","n")</f>
        <v>n</v>
      </c>
      <c r="V42" t="str">
        <f>IF(AND('Programme Description'!K40&lt;&gt;H$3,'Programme Description'!K40&lt;&gt;H$4,'Programme Description'!K40&lt;&gt;H$5,'Programme Description'!K40&lt;&gt;H$6,'Programme Description'!K40&lt;&gt;H$7),"y","n")</f>
        <v>n</v>
      </c>
      <c r="W42">
        <f>IF('Programme Description'!D40='DATA VALIDATION'!$D$4,1,IF('Programme Description'!D40='DATA VALIDATION'!$D$5,2,IF('Programme Description'!D40&lt;&gt;"",3,0)))</f>
        <v>0</v>
      </c>
      <c r="X42" t="str">
        <f t="shared" si="5"/>
        <v>y</v>
      </c>
      <c r="Y42" t="str">
        <f t="shared" si="6"/>
        <v>n</v>
      </c>
      <c r="Z42" t="str">
        <f>IF(AND('Programme Description'!D40='DATA VALIDATION'!$D$5,'DATA VALIDATION'!Y42="n"),"n","y")</f>
        <v>y</v>
      </c>
      <c r="AA42" t="str">
        <f t="shared" si="7"/>
        <v>n</v>
      </c>
      <c r="AB42" t="str">
        <f t="shared" si="8"/>
        <v>y</v>
      </c>
      <c r="AC42" t="str">
        <f t="shared" si="9"/>
        <v>y</v>
      </c>
      <c r="AE42" t="str">
        <f>IF(AND(A42&gt;0,'Programme Description'!D40=""),"y","n")</f>
        <v>n</v>
      </c>
      <c r="AF42" t="str">
        <f>IF(OR(AND('Programme Description'!D40='DATA VALIDATION'!$D$4,'Programme Description'!E40=""),AND('Programme Description'!D40&lt;&gt;'DATA VALIDATION'!$D$4,'Programme Description'!E40&lt;&gt;"")),"y","n")</f>
        <v>n</v>
      </c>
      <c r="AG42" t="str">
        <f>IF(OR(AND('Programme Description'!D40='DATA VALIDATION'!$D$4,'Programme Description'!F40=""),AND('Programme Description'!D40&lt;&gt;'DATA VALIDATION'!$D$4,'Programme Description'!F40&lt;&gt;"")),"y","n")</f>
        <v>n</v>
      </c>
      <c r="AH42" t="str">
        <f>IF(OR(AND(OR('Programme Description'!D40='DATA VALIDATION'!$D$4,'Programme Description'!D40='DATA VALIDATION'!$D$5),'Programme Description'!G40=""),AND(OR('Programme Description'!D40='DATA VALIDATION'!$D$4,'Programme Description'!D40&lt;&gt;'DATA VALIDATION'!$D$5),'Programme Description'!G40&lt;&gt;"")),"y","n")</f>
        <v>n</v>
      </c>
      <c r="AI42" t="str">
        <f>IF(OR(AND('Programme Description'!D40='DATA VALIDATION'!$D$4,'Programme Description'!H40=""),AND('Programme Description'!D40&lt;&gt;'DATA VALIDATION'!$D$4,'Programme Description'!H40&lt;&gt;"")),"y","n")</f>
        <v>n</v>
      </c>
      <c r="AJ42" t="str">
        <f>IF(OR(AND(OR('Programme Description'!D40='DATA VALIDATION'!$D$4,'Programme Description'!D40='DATA VALIDATION'!$D$5),'Programme Description'!I40=""),AND(OR('Programme Description'!D40='DATA VALIDATION'!$D$4,'Programme Description'!D40&lt;&gt;'DATA VALIDATION'!$D$5),'Programme Description'!I40&lt;&gt;"")),"y","n")</f>
        <v>n</v>
      </c>
      <c r="AK42" t="str">
        <f>IF(OR(AND('Programme Description'!D40='DATA VALIDATION'!$D$4,'Programme Description'!J40=""),AND('Programme Description'!D40&lt;&gt;'DATA VALIDATION'!$D$4,'Programme Description'!J40&lt;&gt;"")),"y","n")</f>
        <v>n</v>
      </c>
      <c r="AL42" t="str">
        <f>IF(OR(AND('Programme Description'!D40='DATA VALIDATION'!$D$4,'Programme Description'!K40=""),AND('Programme Description'!D40&lt;&gt;'DATA VALIDATION'!$D$4,'Programme Description'!K40&lt;&gt;"")),"y","n")</f>
        <v>n</v>
      </c>
    </row>
    <row r="43" spans="1:38">
      <c r="A43">
        <f t="shared" si="0"/>
        <v>0</v>
      </c>
      <c r="B43">
        <f t="shared" si="1"/>
        <v>1</v>
      </c>
      <c r="C43">
        <f>IF('Programme Description'!B41="",0,1)</f>
        <v>0</v>
      </c>
      <c r="D43">
        <f>IF('Programme Description'!C41="",0,1)</f>
        <v>0</v>
      </c>
      <c r="E43">
        <f>IF('Programme Description'!D41="",0,1)</f>
        <v>0</v>
      </c>
      <c r="F43">
        <f>IF('Programme Description'!E41="",0,1)</f>
        <v>0</v>
      </c>
      <c r="G43">
        <f>IF('Programme Description'!F41="",0,1)</f>
        <v>0</v>
      </c>
      <c r="H43">
        <f>IF('Programme Description'!G41="",0,1)</f>
        <v>0</v>
      </c>
      <c r="I43">
        <f>IF('Programme Description'!H41="",0,1)</f>
        <v>0</v>
      </c>
      <c r="J43">
        <f>IF('Programme Description'!I41="",0,1)</f>
        <v>0</v>
      </c>
      <c r="K43">
        <f>IF('Programme Description'!J41="",0,1)</f>
        <v>0</v>
      </c>
      <c r="L43">
        <f>IF('Programme Description'!K41="",0,1)</f>
        <v>0</v>
      </c>
      <c r="M43" t="str">
        <f t="shared" si="2"/>
        <v>n</v>
      </c>
      <c r="N43" t="str">
        <f t="shared" si="3"/>
        <v>n</v>
      </c>
      <c r="O43" t="str">
        <f>IF('Programme Description'!B43&gt;1,IF(('Programme Description'!B41='Programme Description'!B40+1),"y","n"),"n")</f>
        <v>n</v>
      </c>
      <c r="P43">
        <f t="shared" si="4"/>
        <v>0</v>
      </c>
      <c r="Q43" t="str">
        <f>IF(AND('Programme Description'!B41&lt;&gt;C$3,'Programme Description'!B41&lt;&gt;C$4,'Programme Description'!B41&lt;&gt;C$5,'Programme Description'!B41&lt;&gt;C$6,'Programme Description'!B41&lt;&gt;C$7,'Programme Description'!B41&lt;&gt;C$8),"y","n")</f>
        <v>n</v>
      </c>
      <c r="R43" t="str">
        <f>IF(AND('Programme Description'!D41&lt;&gt;D$3,'Programme Description'!D41&lt;&gt;D$4,'Programme Description'!D41&lt;&gt;D$5,'Programme Description'!D41&lt;&gt;D$6,'Programme Description'!D41&lt;&gt;D$7,'Programme Description'!D41&lt;&gt;D$8),"y","n")</f>
        <v>n</v>
      </c>
      <c r="S43" t="str">
        <f>IF(AND('Programme Description'!E41&lt;&gt;E$3,'Programme Description'!E41&lt;&gt;E$4,'Programme Description'!E41&lt;&gt;E$5,'Programme Description'!E41&lt;&gt;E$6,'Programme Description'!E41&lt;&gt;E$7,'Programme Description'!E41&lt;&gt;E$8),"y","n")</f>
        <v>n</v>
      </c>
      <c r="T43" t="str">
        <f>IF(AND('Programme Description'!F41&lt;&gt;F$3,'Programme Description'!F41&lt;&gt;F$4,'Programme Description'!F41&lt;&gt;F$5),"y","n")</f>
        <v>n</v>
      </c>
      <c r="U43" t="str">
        <f>IF(AND('Programme Description'!H41&lt;&gt;G$3,'Programme Description'!H41&lt;&gt;G$4,'Programme Description'!H41&lt;&gt;G$5),"y","n")</f>
        <v>n</v>
      </c>
      <c r="V43" t="str">
        <f>IF(AND('Programme Description'!K41&lt;&gt;H$3,'Programme Description'!K41&lt;&gt;H$4,'Programme Description'!K41&lt;&gt;H$5,'Programme Description'!K41&lt;&gt;H$6,'Programme Description'!K41&lt;&gt;H$7),"y","n")</f>
        <v>n</v>
      </c>
      <c r="W43">
        <f>IF('Programme Description'!D41='DATA VALIDATION'!$D$4,1,IF('Programme Description'!D41='DATA VALIDATION'!$D$5,2,IF('Programme Description'!D41&lt;&gt;"",3,0)))</f>
        <v>0</v>
      </c>
      <c r="X43" t="str">
        <f t="shared" si="5"/>
        <v>y</v>
      </c>
      <c r="Y43" t="str">
        <f t="shared" si="6"/>
        <v>n</v>
      </c>
      <c r="Z43" t="str">
        <f>IF(AND('Programme Description'!D41='DATA VALIDATION'!$D$5,'DATA VALIDATION'!Y43="n"),"n","y")</f>
        <v>y</v>
      </c>
      <c r="AA43" t="str">
        <f t="shared" si="7"/>
        <v>n</v>
      </c>
      <c r="AB43" t="str">
        <f t="shared" si="8"/>
        <v>y</v>
      </c>
      <c r="AC43" t="str">
        <f t="shared" si="9"/>
        <v>y</v>
      </c>
      <c r="AE43" t="str">
        <f>IF(AND(A43&gt;0,'Programme Description'!D41=""),"y","n")</f>
        <v>n</v>
      </c>
      <c r="AF43" t="str">
        <f>IF(OR(AND('Programme Description'!D41='DATA VALIDATION'!$D$4,'Programme Description'!E41=""),AND('Programme Description'!D41&lt;&gt;'DATA VALIDATION'!$D$4,'Programme Description'!E41&lt;&gt;"")),"y","n")</f>
        <v>n</v>
      </c>
      <c r="AG43" t="str">
        <f>IF(OR(AND('Programme Description'!D41='DATA VALIDATION'!$D$4,'Programme Description'!F41=""),AND('Programme Description'!D41&lt;&gt;'DATA VALIDATION'!$D$4,'Programme Description'!F41&lt;&gt;"")),"y","n")</f>
        <v>n</v>
      </c>
      <c r="AH43" t="str">
        <f>IF(OR(AND(OR('Programme Description'!D41='DATA VALIDATION'!$D$4,'Programme Description'!D41='DATA VALIDATION'!$D$5),'Programme Description'!G41=""),AND(OR('Programme Description'!D41='DATA VALIDATION'!$D$4,'Programme Description'!D41&lt;&gt;'DATA VALIDATION'!$D$5),'Programme Description'!G41&lt;&gt;"")),"y","n")</f>
        <v>n</v>
      </c>
      <c r="AI43" t="str">
        <f>IF(OR(AND('Programme Description'!D41='DATA VALIDATION'!$D$4,'Programme Description'!H41=""),AND('Programme Description'!D41&lt;&gt;'DATA VALIDATION'!$D$4,'Programme Description'!H41&lt;&gt;"")),"y","n")</f>
        <v>n</v>
      </c>
      <c r="AJ43" t="str">
        <f>IF(OR(AND(OR('Programme Description'!D41='DATA VALIDATION'!$D$4,'Programme Description'!D41='DATA VALIDATION'!$D$5),'Programme Description'!I41=""),AND(OR('Programme Description'!D41='DATA VALIDATION'!$D$4,'Programme Description'!D41&lt;&gt;'DATA VALIDATION'!$D$5),'Programme Description'!I41&lt;&gt;"")),"y","n")</f>
        <v>n</v>
      </c>
      <c r="AK43" t="str">
        <f>IF(OR(AND('Programme Description'!D41='DATA VALIDATION'!$D$4,'Programme Description'!J41=""),AND('Programme Description'!D41&lt;&gt;'DATA VALIDATION'!$D$4,'Programme Description'!J41&lt;&gt;"")),"y","n")</f>
        <v>n</v>
      </c>
      <c r="AL43" t="str">
        <f>IF(OR(AND('Programme Description'!D41='DATA VALIDATION'!$D$4,'Programme Description'!K41=""),AND('Programme Description'!D41&lt;&gt;'DATA VALIDATION'!$D$4,'Programme Description'!K41&lt;&gt;"")),"y","n")</f>
        <v>n</v>
      </c>
    </row>
    <row r="44" spans="1:38">
      <c r="A44">
        <f t="shared" si="0"/>
        <v>0</v>
      </c>
      <c r="B44">
        <f t="shared" si="1"/>
        <v>1</v>
      </c>
      <c r="C44">
        <f>IF('Programme Description'!B42="",0,1)</f>
        <v>0</v>
      </c>
      <c r="D44">
        <f>IF('Programme Description'!C42="",0,1)</f>
        <v>0</v>
      </c>
      <c r="E44">
        <f>IF('Programme Description'!D42="",0,1)</f>
        <v>0</v>
      </c>
      <c r="F44">
        <f>IF('Programme Description'!E42="",0,1)</f>
        <v>0</v>
      </c>
      <c r="G44">
        <f>IF('Programme Description'!F42="",0,1)</f>
        <v>0</v>
      </c>
      <c r="H44">
        <f>IF('Programme Description'!G42="",0,1)</f>
        <v>0</v>
      </c>
      <c r="I44">
        <f>IF('Programme Description'!H42="",0,1)</f>
        <v>0</v>
      </c>
      <c r="J44">
        <f>IF('Programme Description'!I42="",0,1)</f>
        <v>0</v>
      </c>
      <c r="K44">
        <f>IF('Programme Description'!J42="",0,1)</f>
        <v>0</v>
      </c>
      <c r="L44">
        <f>IF('Programme Description'!K42="",0,1)</f>
        <v>0</v>
      </c>
      <c r="M44" t="str">
        <f t="shared" si="2"/>
        <v>n</v>
      </c>
      <c r="N44" t="str">
        <f t="shared" si="3"/>
        <v>n</v>
      </c>
      <c r="O44" t="str">
        <f>IF('Programme Description'!B44&gt;1,IF(('Programme Description'!B42='Programme Description'!B41+1),"y","n"),"n")</f>
        <v>n</v>
      </c>
      <c r="P44">
        <f t="shared" si="4"/>
        <v>0</v>
      </c>
      <c r="Q44" t="str">
        <f>IF(AND('Programme Description'!B42&lt;&gt;C$3,'Programme Description'!B42&lt;&gt;C$4,'Programme Description'!B42&lt;&gt;C$5,'Programme Description'!B42&lt;&gt;C$6,'Programme Description'!B42&lt;&gt;C$7,'Programme Description'!B42&lt;&gt;C$8),"y","n")</f>
        <v>n</v>
      </c>
      <c r="R44" t="str">
        <f>IF(AND('Programme Description'!D42&lt;&gt;D$3,'Programme Description'!D42&lt;&gt;D$4,'Programme Description'!D42&lt;&gt;D$5,'Programme Description'!D42&lt;&gt;D$6,'Programme Description'!D42&lt;&gt;D$7,'Programme Description'!D42&lt;&gt;D$8),"y","n")</f>
        <v>n</v>
      </c>
      <c r="S44" t="str">
        <f>IF(AND('Programme Description'!E42&lt;&gt;E$3,'Programme Description'!E42&lt;&gt;E$4,'Programme Description'!E42&lt;&gt;E$5,'Programme Description'!E42&lt;&gt;E$6,'Programme Description'!E42&lt;&gt;E$7,'Programme Description'!E42&lt;&gt;E$8),"y","n")</f>
        <v>n</v>
      </c>
      <c r="T44" t="str">
        <f>IF(AND('Programme Description'!F42&lt;&gt;F$3,'Programme Description'!F42&lt;&gt;F$4,'Programme Description'!F42&lt;&gt;F$5),"y","n")</f>
        <v>n</v>
      </c>
      <c r="U44" t="str">
        <f>IF(AND('Programme Description'!H42&lt;&gt;G$3,'Programme Description'!H42&lt;&gt;G$4,'Programme Description'!H42&lt;&gt;G$5),"y","n")</f>
        <v>n</v>
      </c>
      <c r="V44" t="str">
        <f>IF(AND('Programme Description'!K42&lt;&gt;H$3,'Programme Description'!K42&lt;&gt;H$4,'Programme Description'!K42&lt;&gt;H$5,'Programme Description'!K42&lt;&gt;H$6,'Programme Description'!K42&lt;&gt;H$7),"y","n")</f>
        <v>n</v>
      </c>
      <c r="W44">
        <f>IF('Programme Description'!D42='DATA VALIDATION'!$D$4,1,IF('Programme Description'!D42='DATA VALIDATION'!$D$5,2,IF('Programme Description'!D42&lt;&gt;"",3,0)))</f>
        <v>0</v>
      </c>
      <c r="X44" t="str">
        <f t="shared" si="5"/>
        <v>y</v>
      </c>
      <c r="Y44" t="str">
        <f t="shared" si="6"/>
        <v>n</v>
      </c>
      <c r="Z44" t="str">
        <f>IF(AND('Programme Description'!D42='DATA VALIDATION'!$D$5,'DATA VALIDATION'!Y44="n"),"n","y")</f>
        <v>y</v>
      </c>
      <c r="AA44" t="str">
        <f t="shared" si="7"/>
        <v>n</v>
      </c>
      <c r="AB44" t="str">
        <f t="shared" si="8"/>
        <v>y</v>
      </c>
      <c r="AC44" t="str">
        <f t="shared" si="9"/>
        <v>y</v>
      </c>
      <c r="AE44" t="str">
        <f>IF(AND(A44&gt;0,'Programme Description'!D42=""),"y","n")</f>
        <v>n</v>
      </c>
      <c r="AF44" t="str">
        <f>IF(OR(AND('Programme Description'!D42='DATA VALIDATION'!$D$4,'Programme Description'!E42=""),AND('Programme Description'!D42&lt;&gt;'DATA VALIDATION'!$D$4,'Programme Description'!E42&lt;&gt;"")),"y","n")</f>
        <v>n</v>
      </c>
      <c r="AG44" t="str">
        <f>IF(OR(AND('Programme Description'!D42='DATA VALIDATION'!$D$4,'Programme Description'!F42=""),AND('Programme Description'!D42&lt;&gt;'DATA VALIDATION'!$D$4,'Programme Description'!F42&lt;&gt;"")),"y","n")</f>
        <v>n</v>
      </c>
      <c r="AH44" t="str">
        <f>IF(OR(AND(OR('Programme Description'!D42='DATA VALIDATION'!$D$4,'Programme Description'!D42='DATA VALIDATION'!$D$5),'Programme Description'!G42=""),AND(OR('Programme Description'!D42='DATA VALIDATION'!$D$4,'Programme Description'!D42&lt;&gt;'DATA VALIDATION'!$D$5),'Programme Description'!G42&lt;&gt;"")),"y","n")</f>
        <v>n</v>
      </c>
      <c r="AI44" t="str">
        <f>IF(OR(AND('Programme Description'!D42='DATA VALIDATION'!$D$4,'Programme Description'!H42=""),AND('Programme Description'!D42&lt;&gt;'DATA VALIDATION'!$D$4,'Programme Description'!H42&lt;&gt;"")),"y","n")</f>
        <v>n</v>
      </c>
      <c r="AJ44" t="str">
        <f>IF(OR(AND(OR('Programme Description'!D42='DATA VALIDATION'!$D$4,'Programme Description'!D42='DATA VALIDATION'!$D$5),'Programme Description'!I42=""),AND(OR('Programme Description'!D42='DATA VALIDATION'!$D$4,'Programme Description'!D42&lt;&gt;'DATA VALIDATION'!$D$5),'Programme Description'!I42&lt;&gt;"")),"y","n")</f>
        <v>n</v>
      </c>
      <c r="AK44" t="str">
        <f>IF(OR(AND('Programme Description'!D42='DATA VALIDATION'!$D$4,'Programme Description'!J42=""),AND('Programme Description'!D42&lt;&gt;'DATA VALIDATION'!$D$4,'Programme Description'!J42&lt;&gt;"")),"y","n")</f>
        <v>n</v>
      </c>
      <c r="AL44" t="str">
        <f>IF(OR(AND('Programme Description'!D42='DATA VALIDATION'!$D$4,'Programme Description'!K42=""),AND('Programme Description'!D42&lt;&gt;'DATA VALIDATION'!$D$4,'Programme Description'!K42&lt;&gt;"")),"y","n")</f>
        <v>n</v>
      </c>
    </row>
    <row r="45" spans="1:38">
      <c r="A45">
        <f t="shared" si="0"/>
        <v>0</v>
      </c>
      <c r="B45">
        <f t="shared" si="1"/>
        <v>1</v>
      </c>
      <c r="C45">
        <f>IF('Programme Description'!B43="",0,1)</f>
        <v>0</v>
      </c>
      <c r="D45">
        <f>IF('Programme Description'!C43="",0,1)</f>
        <v>0</v>
      </c>
      <c r="E45">
        <f>IF('Programme Description'!D43="",0,1)</f>
        <v>0</v>
      </c>
      <c r="F45">
        <f>IF('Programme Description'!E43="",0,1)</f>
        <v>0</v>
      </c>
      <c r="G45">
        <f>IF('Programme Description'!F43="",0,1)</f>
        <v>0</v>
      </c>
      <c r="H45">
        <f>IF('Programme Description'!G43="",0,1)</f>
        <v>0</v>
      </c>
      <c r="I45">
        <f>IF('Programme Description'!H43="",0,1)</f>
        <v>0</v>
      </c>
      <c r="J45">
        <f>IF('Programme Description'!I43="",0,1)</f>
        <v>0</v>
      </c>
      <c r="K45">
        <f>IF('Programme Description'!J43="",0,1)</f>
        <v>0</v>
      </c>
      <c r="L45">
        <f>IF('Programme Description'!K43="",0,1)</f>
        <v>0</v>
      </c>
      <c r="M45" t="str">
        <f t="shared" si="2"/>
        <v>n</v>
      </c>
      <c r="N45" t="str">
        <f t="shared" si="3"/>
        <v>n</v>
      </c>
      <c r="O45" t="str">
        <f>IF('Programme Description'!B45&gt;1,IF(('Programme Description'!B43='Programme Description'!B42+1),"y","n"),"n")</f>
        <v>n</v>
      </c>
      <c r="P45">
        <f t="shared" si="4"/>
        <v>0</v>
      </c>
      <c r="Q45" t="str">
        <f>IF(AND('Programme Description'!B43&lt;&gt;C$3,'Programme Description'!B43&lt;&gt;C$4,'Programme Description'!B43&lt;&gt;C$5,'Programme Description'!B43&lt;&gt;C$6,'Programme Description'!B43&lt;&gt;C$7,'Programme Description'!B43&lt;&gt;C$8),"y","n")</f>
        <v>n</v>
      </c>
      <c r="R45" t="str">
        <f>IF(AND('Programme Description'!D43&lt;&gt;D$3,'Programme Description'!D43&lt;&gt;D$4,'Programme Description'!D43&lt;&gt;D$5,'Programme Description'!D43&lt;&gt;D$6,'Programme Description'!D43&lt;&gt;D$7,'Programme Description'!D43&lt;&gt;D$8),"y","n")</f>
        <v>n</v>
      </c>
      <c r="S45" t="str">
        <f>IF(AND('Programme Description'!E43&lt;&gt;E$3,'Programme Description'!E43&lt;&gt;E$4,'Programme Description'!E43&lt;&gt;E$5,'Programme Description'!E43&lt;&gt;E$6,'Programme Description'!E43&lt;&gt;E$7,'Programme Description'!E43&lt;&gt;E$8),"y","n")</f>
        <v>n</v>
      </c>
      <c r="T45" t="str">
        <f>IF(AND('Programme Description'!F43&lt;&gt;F$3,'Programme Description'!F43&lt;&gt;F$4,'Programme Description'!F43&lt;&gt;F$5),"y","n")</f>
        <v>n</v>
      </c>
      <c r="U45" t="str">
        <f>IF(AND('Programme Description'!H43&lt;&gt;G$3,'Programme Description'!H43&lt;&gt;G$4,'Programme Description'!H43&lt;&gt;G$5),"y","n")</f>
        <v>n</v>
      </c>
      <c r="V45" t="str">
        <f>IF(AND('Programme Description'!K43&lt;&gt;H$3,'Programme Description'!K43&lt;&gt;H$4,'Programme Description'!K43&lt;&gt;H$5,'Programme Description'!K43&lt;&gt;H$6,'Programme Description'!K43&lt;&gt;H$7),"y","n")</f>
        <v>n</v>
      </c>
      <c r="W45">
        <f>IF('Programme Description'!D43='DATA VALIDATION'!$D$4,1,IF('Programme Description'!D43='DATA VALIDATION'!$D$5,2,IF('Programme Description'!D43&lt;&gt;"",3,0)))</f>
        <v>0</v>
      </c>
      <c r="X45" t="str">
        <f t="shared" si="5"/>
        <v>y</v>
      </c>
      <c r="Y45" t="str">
        <f t="shared" si="6"/>
        <v>n</v>
      </c>
      <c r="Z45" t="str">
        <f>IF(AND('Programme Description'!D43='DATA VALIDATION'!$D$5,'DATA VALIDATION'!Y45="n"),"n","y")</f>
        <v>y</v>
      </c>
      <c r="AA45" t="str">
        <f t="shared" si="7"/>
        <v>n</v>
      </c>
      <c r="AB45" t="str">
        <f t="shared" si="8"/>
        <v>y</v>
      </c>
      <c r="AC45" t="str">
        <f t="shared" si="9"/>
        <v>y</v>
      </c>
      <c r="AE45" t="str">
        <f>IF(AND(A45&gt;0,'Programme Description'!D43=""),"y","n")</f>
        <v>n</v>
      </c>
      <c r="AF45" t="str">
        <f>IF(OR(AND('Programme Description'!D43='DATA VALIDATION'!$D$4,'Programme Description'!E43=""),AND('Programme Description'!D43&lt;&gt;'DATA VALIDATION'!$D$4,'Programme Description'!E43&lt;&gt;"")),"y","n")</f>
        <v>n</v>
      </c>
      <c r="AG45" t="str">
        <f>IF(OR(AND('Programme Description'!D43='DATA VALIDATION'!$D$4,'Programme Description'!F43=""),AND('Programme Description'!D43&lt;&gt;'DATA VALIDATION'!$D$4,'Programme Description'!F43&lt;&gt;"")),"y","n")</f>
        <v>n</v>
      </c>
      <c r="AH45" t="str">
        <f>IF(OR(AND(OR('Programme Description'!D43='DATA VALIDATION'!$D$4,'Programme Description'!D43='DATA VALIDATION'!$D$5),'Programme Description'!G43=""),AND(OR('Programme Description'!D43='DATA VALIDATION'!$D$4,'Programme Description'!D43&lt;&gt;'DATA VALIDATION'!$D$5),'Programme Description'!G43&lt;&gt;"")),"y","n")</f>
        <v>n</v>
      </c>
      <c r="AI45" t="str">
        <f>IF(OR(AND('Programme Description'!D43='DATA VALIDATION'!$D$4,'Programme Description'!H43=""),AND('Programme Description'!D43&lt;&gt;'DATA VALIDATION'!$D$4,'Programme Description'!H43&lt;&gt;"")),"y","n")</f>
        <v>n</v>
      </c>
      <c r="AJ45" t="str">
        <f>IF(OR(AND(OR('Programme Description'!D43='DATA VALIDATION'!$D$4,'Programme Description'!D43='DATA VALIDATION'!$D$5),'Programme Description'!I43=""),AND(OR('Programme Description'!D43='DATA VALIDATION'!$D$4,'Programme Description'!D43&lt;&gt;'DATA VALIDATION'!$D$5),'Programme Description'!I43&lt;&gt;"")),"y","n")</f>
        <v>n</v>
      </c>
      <c r="AK45" t="str">
        <f>IF(OR(AND('Programme Description'!D43='DATA VALIDATION'!$D$4,'Programme Description'!J43=""),AND('Programme Description'!D43&lt;&gt;'DATA VALIDATION'!$D$4,'Programme Description'!J43&lt;&gt;"")),"y","n")</f>
        <v>n</v>
      </c>
      <c r="AL45" t="str">
        <f>IF(OR(AND('Programme Description'!D43='DATA VALIDATION'!$D$4,'Programme Description'!K43=""),AND('Programme Description'!D43&lt;&gt;'DATA VALIDATION'!$D$4,'Programme Description'!K43&lt;&gt;"")),"y","n")</f>
        <v>n</v>
      </c>
    </row>
    <row r="46" spans="1:38">
      <c r="A46">
        <f t="shared" si="0"/>
        <v>0</v>
      </c>
      <c r="B46">
        <f t="shared" si="1"/>
        <v>1</v>
      </c>
      <c r="C46">
        <f>IF('Programme Description'!B44="",0,1)</f>
        <v>0</v>
      </c>
      <c r="D46">
        <f>IF('Programme Description'!C44="",0,1)</f>
        <v>0</v>
      </c>
      <c r="E46">
        <f>IF('Programme Description'!D44="",0,1)</f>
        <v>0</v>
      </c>
      <c r="F46">
        <f>IF('Programme Description'!E44="",0,1)</f>
        <v>0</v>
      </c>
      <c r="G46">
        <f>IF('Programme Description'!F44="",0,1)</f>
        <v>0</v>
      </c>
      <c r="H46">
        <f>IF('Programme Description'!G44="",0,1)</f>
        <v>0</v>
      </c>
      <c r="I46">
        <f>IF('Programme Description'!H44="",0,1)</f>
        <v>0</v>
      </c>
      <c r="J46">
        <f>IF('Programme Description'!I44="",0,1)</f>
        <v>0</v>
      </c>
      <c r="K46">
        <f>IF('Programme Description'!J44="",0,1)</f>
        <v>0</v>
      </c>
      <c r="L46">
        <f>IF('Programme Description'!K44="",0,1)</f>
        <v>0</v>
      </c>
      <c r="M46" t="str">
        <f t="shared" si="2"/>
        <v>n</v>
      </c>
      <c r="N46" t="str">
        <f t="shared" si="3"/>
        <v>n</v>
      </c>
      <c r="O46" t="str">
        <f>IF('Programme Description'!B46&gt;1,IF(('Programme Description'!B44='Programme Description'!B43+1),"y","n"),"n")</f>
        <v>n</v>
      </c>
      <c r="P46">
        <f t="shared" si="4"/>
        <v>0</v>
      </c>
      <c r="Q46" t="str">
        <f>IF(AND('Programme Description'!B44&lt;&gt;C$3,'Programme Description'!B44&lt;&gt;C$4,'Programme Description'!B44&lt;&gt;C$5,'Programme Description'!B44&lt;&gt;C$6,'Programme Description'!B44&lt;&gt;C$7,'Programme Description'!B44&lt;&gt;C$8),"y","n")</f>
        <v>n</v>
      </c>
      <c r="R46" t="str">
        <f>IF(AND('Programme Description'!D44&lt;&gt;D$3,'Programme Description'!D44&lt;&gt;D$4,'Programme Description'!D44&lt;&gt;D$5,'Programme Description'!D44&lt;&gt;D$6,'Programme Description'!D44&lt;&gt;D$7,'Programme Description'!D44&lt;&gt;D$8),"y","n")</f>
        <v>n</v>
      </c>
      <c r="S46" t="str">
        <f>IF(AND('Programme Description'!E44&lt;&gt;E$3,'Programme Description'!E44&lt;&gt;E$4,'Programme Description'!E44&lt;&gt;E$5,'Programme Description'!E44&lt;&gt;E$6,'Programme Description'!E44&lt;&gt;E$7,'Programme Description'!E44&lt;&gt;E$8),"y","n")</f>
        <v>n</v>
      </c>
      <c r="T46" t="str">
        <f>IF(AND('Programme Description'!F44&lt;&gt;F$3,'Programme Description'!F44&lt;&gt;F$4,'Programme Description'!F44&lt;&gt;F$5),"y","n")</f>
        <v>n</v>
      </c>
      <c r="U46" t="str">
        <f>IF(AND('Programme Description'!H44&lt;&gt;G$3,'Programme Description'!H44&lt;&gt;G$4,'Programme Description'!H44&lt;&gt;G$5),"y","n")</f>
        <v>n</v>
      </c>
      <c r="V46" t="str">
        <f>IF(AND('Programme Description'!K44&lt;&gt;H$3,'Programme Description'!K44&lt;&gt;H$4,'Programme Description'!K44&lt;&gt;H$5,'Programme Description'!K44&lt;&gt;H$6,'Programme Description'!K44&lt;&gt;H$7),"y","n")</f>
        <v>n</v>
      </c>
      <c r="W46">
        <f>IF('Programme Description'!D44='DATA VALIDATION'!$D$4,1,IF('Programme Description'!D44='DATA VALIDATION'!$D$5,2,IF('Programme Description'!D44&lt;&gt;"",3,0)))</f>
        <v>0</v>
      </c>
      <c r="X46" t="str">
        <f t="shared" si="5"/>
        <v>y</v>
      </c>
      <c r="Y46" t="str">
        <f t="shared" si="6"/>
        <v>n</v>
      </c>
      <c r="Z46" t="str">
        <f>IF(AND('Programme Description'!D44='DATA VALIDATION'!$D$5,'DATA VALIDATION'!Y46="n"),"n","y")</f>
        <v>y</v>
      </c>
      <c r="AA46" t="str">
        <f t="shared" si="7"/>
        <v>n</v>
      </c>
      <c r="AB46" t="str">
        <f t="shared" si="8"/>
        <v>y</v>
      </c>
      <c r="AC46" t="str">
        <f t="shared" si="9"/>
        <v>y</v>
      </c>
      <c r="AE46" t="str">
        <f>IF(AND(A46&gt;0,'Programme Description'!D44=""),"y","n")</f>
        <v>n</v>
      </c>
      <c r="AF46" t="str">
        <f>IF(OR(AND('Programme Description'!D44='DATA VALIDATION'!$D$4,'Programme Description'!E44=""),AND('Programme Description'!D44&lt;&gt;'DATA VALIDATION'!$D$4,'Programme Description'!E44&lt;&gt;"")),"y","n")</f>
        <v>n</v>
      </c>
      <c r="AG46" t="str">
        <f>IF(OR(AND('Programme Description'!D44='DATA VALIDATION'!$D$4,'Programme Description'!F44=""),AND('Programme Description'!D44&lt;&gt;'DATA VALIDATION'!$D$4,'Programme Description'!F44&lt;&gt;"")),"y","n")</f>
        <v>n</v>
      </c>
      <c r="AH46" t="str">
        <f>IF(OR(AND(OR('Programme Description'!D44='DATA VALIDATION'!$D$4,'Programme Description'!D44='DATA VALIDATION'!$D$5),'Programme Description'!G44=""),AND(OR('Programme Description'!D44='DATA VALIDATION'!$D$4,'Programme Description'!D44&lt;&gt;'DATA VALIDATION'!$D$5),'Programme Description'!G44&lt;&gt;"")),"y","n")</f>
        <v>n</v>
      </c>
      <c r="AI46" t="str">
        <f>IF(OR(AND('Programme Description'!D44='DATA VALIDATION'!$D$4,'Programme Description'!H44=""),AND('Programme Description'!D44&lt;&gt;'DATA VALIDATION'!$D$4,'Programme Description'!H44&lt;&gt;"")),"y","n")</f>
        <v>n</v>
      </c>
      <c r="AJ46" t="str">
        <f>IF(OR(AND(OR('Programme Description'!D44='DATA VALIDATION'!$D$4,'Programme Description'!D44='DATA VALIDATION'!$D$5),'Programme Description'!I44=""),AND(OR('Programme Description'!D44='DATA VALIDATION'!$D$4,'Programme Description'!D44&lt;&gt;'DATA VALIDATION'!$D$5),'Programme Description'!I44&lt;&gt;"")),"y","n")</f>
        <v>n</v>
      </c>
      <c r="AK46" t="str">
        <f>IF(OR(AND('Programme Description'!D44='DATA VALIDATION'!$D$4,'Programme Description'!J44=""),AND('Programme Description'!D44&lt;&gt;'DATA VALIDATION'!$D$4,'Programme Description'!J44&lt;&gt;"")),"y","n")</f>
        <v>n</v>
      </c>
      <c r="AL46" t="str">
        <f>IF(OR(AND('Programme Description'!D44='DATA VALIDATION'!$D$4,'Programme Description'!K44=""),AND('Programme Description'!D44&lt;&gt;'DATA VALIDATION'!$D$4,'Programme Description'!K44&lt;&gt;"")),"y","n")</f>
        <v>n</v>
      </c>
    </row>
    <row r="47" spans="1:38">
      <c r="A47">
        <f t="shared" si="0"/>
        <v>0</v>
      </c>
      <c r="B47">
        <f t="shared" si="1"/>
        <v>1</v>
      </c>
      <c r="C47">
        <f>IF('Programme Description'!B45="",0,1)</f>
        <v>0</v>
      </c>
      <c r="D47">
        <f>IF('Programme Description'!C45="",0,1)</f>
        <v>0</v>
      </c>
      <c r="E47">
        <f>IF('Programme Description'!D45="",0,1)</f>
        <v>0</v>
      </c>
      <c r="F47">
        <f>IF('Programme Description'!E45="",0,1)</f>
        <v>0</v>
      </c>
      <c r="G47">
        <f>IF('Programme Description'!F45="",0,1)</f>
        <v>0</v>
      </c>
      <c r="H47">
        <f>IF('Programme Description'!G45="",0,1)</f>
        <v>0</v>
      </c>
      <c r="I47">
        <f>IF('Programme Description'!H45="",0,1)</f>
        <v>0</v>
      </c>
      <c r="J47">
        <f>IF('Programme Description'!I45="",0,1)</f>
        <v>0</v>
      </c>
      <c r="K47">
        <f>IF('Programme Description'!J45="",0,1)</f>
        <v>0</v>
      </c>
      <c r="L47">
        <f>IF('Programme Description'!K45="",0,1)</f>
        <v>0</v>
      </c>
      <c r="M47" t="str">
        <f t="shared" si="2"/>
        <v>n</v>
      </c>
      <c r="N47" t="str">
        <f t="shared" si="3"/>
        <v>n</v>
      </c>
      <c r="O47" t="str">
        <f>IF('Programme Description'!B47&gt;1,IF(('Programme Description'!B45='Programme Description'!B44+1),"y","n"),"n")</f>
        <v>n</v>
      </c>
      <c r="P47">
        <f t="shared" si="4"/>
        <v>0</v>
      </c>
      <c r="Q47" t="str">
        <f>IF(AND('Programme Description'!B45&lt;&gt;C$3,'Programme Description'!B45&lt;&gt;C$4,'Programme Description'!B45&lt;&gt;C$5,'Programme Description'!B45&lt;&gt;C$6,'Programme Description'!B45&lt;&gt;C$7,'Programme Description'!B45&lt;&gt;C$8),"y","n")</f>
        <v>n</v>
      </c>
      <c r="R47" t="str">
        <f>IF(AND('Programme Description'!D45&lt;&gt;D$3,'Programme Description'!D45&lt;&gt;D$4,'Programme Description'!D45&lt;&gt;D$5,'Programme Description'!D45&lt;&gt;D$6,'Programme Description'!D45&lt;&gt;D$7,'Programme Description'!D45&lt;&gt;D$8),"y","n")</f>
        <v>n</v>
      </c>
      <c r="S47" t="str">
        <f>IF(AND('Programme Description'!E45&lt;&gt;E$3,'Programme Description'!E45&lt;&gt;E$4,'Programme Description'!E45&lt;&gt;E$5,'Programme Description'!E45&lt;&gt;E$6,'Programme Description'!E45&lt;&gt;E$7,'Programme Description'!E45&lt;&gt;E$8),"y","n")</f>
        <v>n</v>
      </c>
      <c r="T47" t="str">
        <f>IF(AND('Programme Description'!F45&lt;&gt;F$3,'Programme Description'!F45&lt;&gt;F$4,'Programme Description'!F45&lt;&gt;F$5),"y","n")</f>
        <v>n</v>
      </c>
      <c r="U47" t="str">
        <f>IF(AND('Programme Description'!H45&lt;&gt;G$3,'Programme Description'!H45&lt;&gt;G$4,'Programme Description'!H45&lt;&gt;G$5),"y","n")</f>
        <v>n</v>
      </c>
      <c r="V47" t="str">
        <f>IF(AND('Programme Description'!K45&lt;&gt;H$3,'Programme Description'!K45&lt;&gt;H$4,'Programme Description'!K45&lt;&gt;H$5,'Programme Description'!K45&lt;&gt;H$6,'Programme Description'!K45&lt;&gt;H$7),"y","n")</f>
        <v>n</v>
      </c>
      <c r="W47">
        <f>IF('Programme Description'!D45='DATA VALIDATION'!$D$4,1,IF('Programme Description'!D45='DATA VALIDATION'!$D$5,2,IF('Programme Description'!D45&lt;&gt;"",3,0)))</f>
        <v>0</v>
      </c>
      <c r="X47" t="str">
        <f t="shared" si="5"/>
        <v>y</v>
      </c>
      <c r="Y47" t="str">
        <f t="shared" si="6"/>
        <v>n</v>
      </c>
      <c r="Z47" t="str">
        <f>IF(AND('Programme Description'!D45='DATA VALIDATION'!$D$5,'DATA VALIDATION'!Y47="n"),"n","y")</f>
        <v>y</v>
      </c>
      <c r="AA47" t="str">
        <f t="shared" si="7"/>
        <v>n</v>
      </c>
      <c r="AB47" t="str">
        <f t="shared" si="8"/>
        <v>y</v>
      </c>
      <c r="AC47" t="str">
        <f t="shared" si="9"/>
        <v>y</v>
      </c>
      <c r="AE47" t="str">
        <f>IF(AND(A47&gt;0,'Programme Description'!D45=""),"y","n")</f>
        <v>n</v>
      </c>
      <c r="AF47" t="str">
        <f>IF(OR(AND('Programme Description'!D45='DATA VALIDATION'!$D$4,'Programme Description'!E45=""),AND('Programme Description'!D45&lt;&gt;'DATA VALIDATION'!$D$4,'Programme Description'!E45&lt;&gt;"")),"y","n")</f>
        <v>n</v>
      </c>
      <c r="AG47" t="str">
        <f>IF(OR(AND('Programme Description'!D45='DATA VALIDATION'!$D$4,'Programme Description'!F45=""),AND('Programme Description'!D45&lt;&gt;'DATA VALIDATION'!$D$4,'Programme Description'!F45&lt;&gt;"")),"y","n")</f>
        <v>n</v>
      </c>
      <c r="AH47" t="str">
        <f>IF(OR(AND(OR('Programme Description'!D45='DATA VALIDATION'!$D$4,'Programme Description'!D45='DATA VALIDATION'!$D$5),'Programme Description'!G45=""),AND(OR('Programme Description'!D45='DATA VALIDATION'!$D$4,'Programme Description'!D45&lt;&gt;'DATA VALIDATION'!$D$5),'Programme Description'!G45&lt;&gt;"")),"y","n")</f>
        <v>n</v>
      </c>
      <c r="AI47" t="str">
        <f>IF(OR(AND('Programme Description'!D45='DATA VALIDATION'!$D$4,'Programme Description'!H45=""),AND('Programme Description'!D45&lt;&gt;'DATA VALIDATION'!$D$4,'Programme Description'!H45&lt;&gt;"")),"y","n")</f>
        <v>n</v>
      </c>
      <c r="AJ47" t="str">
        <f>IF(OR(AND(OR('Programme Description'!D45='DATA VALIDATION'!$D$4,'Programme Description'!D45='DATA VALIDATION'!$D$5),'Programme Description'!I45=""),AND(OR('Programme Description'!D45='DATA VALIDATION'!$D$4,'Programme Description'!D45&lt;&gt;'DATA VALIDATION'!$D$5),'Programme Description'!I45&lt;&gt;"")),"y","n")</f>
        <v>n</v>
      </c>
      <c r="AK47" t="str">
        <f>IF(OR(AND('Programme Description'!D45='DATA VALIDATION'!$D$4,'Programme Description'!J45=""),AND('Programme Description'!D45&lt;&gt;'DATA VALIDATION'!$D$4,'Programme Description'!J45&lt;&gt;"")),"y","n")</f>
        <v>n</v>
      </c>
      <c r="AL47" t="str">
        <f>IF(OR(AND('Programme Description'!D45='DATA VALIDATION'!$D$4,'Programme Description'!K45=""),AND('Programme Description'!D45&lt;&gt;'DATA VALIDATION'!$D$4,'Programme Description'!K45&lt;&gt;"")),"y","n")</f>
        <v>n</v>
      </c>
    </row>
    <row r="48" spans="1:38">
      <c r="A48">
        <f t="shared" si="0"/>
        <v>0</v>
      </c>
      <c r="B48">
        <f t="shared" si="1"/>
        <v>1</v>
      </c>
      <c r="C48">
        <f>IF('Programme Description'!B46="",0,1)</f>
        <v>0</v>
      </c>
      <c r="D48">
        <f>IF('Programme Description'!C46="",0,1)</f>
        <v>0</v>
      </c>
      <c r="E48">
        <f>IF('Programme Description'!D46="",0,1)</f>
        <v>0</v>
      </c>
      <c r="F48">
        <f>IF('Programme Description'!E46="",0,1)</f>
        <v>0</v>
      </c>
      <c r="G48">
        <f>IF('Programme Description'!F46="",0,1)</f>
        <v>0</v>
      </c>
      <c r="H48">
        <f>IF('Programme Description'!G46="",0,1)</f>
        <v>0</v>
      </c>
      <c r="I48">
        <f>IF('Programme Description'!H46="",0,1)</f>
        <v>0</v>
      </c>
      <c r="J48">
        <f>IF('Programme Description'!I46="",0,1)</f>
        <v>0</v>
      </c>
      <c r="K48">
        <f>IF('Programme Description'!J46="",0,1)</f>
        <v>0</v>
      </c>
      <c r="L48">
        <f>IF('Programme Description'!K46="",0,1)</f>
        <v>0</v>
      </c>
      <c r="M48" t="str">
        <f t="shared" si="2"/>
        <v>n</v>
      </c>
      <c r="N48" t="str">
        <f t="shared" si="3"/>
        <v>n</v>
      </c>
      <c r="O48" t="str">
        <f>IF('Programme Description'!B48&gt;1,IF(('Programme Description'!B46='Programme Description'!B45+1),"y","n"),"n")</f>
        <v>n</v>
      </c>
      <c r="P48">
        <f t="shared" si="4"/>
        <v>0</v>
      </c>
      <c r="Q48" t="str">
        <f>IF(AND('Programme Description'!B46&lt;&gt;C$3,'Programme Description'!B46&lt;&gt;C$4,'Programme Description'!B46&lt;&gt;C$5,'Programme Description'!B46&lt;&gt;C$6,'Programme Description'!B46&lt;&gt;C$7,'Programme Description'!B46&lt;&gt;C$8),"y","n")</f>
        <v>n</v>
      </c>
      <c r="R48" t="str">
        <f>IF(AND('Programme Description'!D46&lt;&gt;D$3,'Programme Description'!D46&lt;&gt;D$4,'Programme Description'!D46&lt;&gt;D$5,'Programme Description'!D46&lt;&gt;D$6,'Programme Description'!D46&lt;&gt;D$7,'Programme Description'!D46&lt;&gt;D$8),"y","n")</f>
        <v>n</v>
      </c>
      <c r="S48" t="str">
        <f>IF(AND('Programme Description'!E46&lt;&gt;E$3,'Programme Description'!E46&lt;&gt;E$4,'Programme Description'!E46&lt;&gt;E$5,'Programme Description'!E46&lt;&gt;E$6,'Programme Description'!E46&lt;&gt;E$7,'Programme Description'!E46&lt;&gt;E$8),"y","n")</f>
        <v>n</v>
      </c>
      <c r="T48" t="str">
        <f>IF(AND('Programme Description'!F46&lt;&gt;F$3,'Programme Description'!F46&lt;&gt;F$4,'Programme Description'!F46&lt;&gt;F$5),"y","n")</f>
        <v>n</v>
      </c>
      <c r="U48" t="str">
        <f>IF(AND('Programme Description'!H46&lt;&gt;G$3,'Programme Description'!H46&lt;&gt;G$4,'Programme Description'!H46&lt;&gt;G$5),"y","n")</f>
        <v>n</v>
      </c>
      <c r="V48" t="str">
        <f>IF(AND('Programme Description'!K46&lt;&gt;H$3,'Programme Description'!K46&lt;&gt;H$4,'Programme Description'!K46&lt;&gt;H$5,'Programme Description'!K46&lt;&gt;H$6,'Programme Description'!K46&lt;&gt;H$7),"y","n")</f>
        <v>n</v>
      </c>
      <c r="W48">
        <f>IF('Programme Description'!D46='DATA VALIDATION'!$D$4,1,IF('Programme Description'!D46='DATA VALIDATION'!$D$5,2,IF('Programme Description'!D46&lt;&gt;"",3,0)))</f>
        <v>0</v>
      </c>
      <c r="X48" t="str">
        <f t="shared" si="5"/>
        <v>y</v>
      </c>
      <c r="Y48" t="str">
        <f t="shared" si="6"/>
        <v>n</v>
      </c>
      <c r="Z48" t="str">
        <f>IF(AND('Programme Description'!D46='DATA VALIDATION'!$D$5,'DATA VALIDATION'!Y48="n"),"n","y")</f>
        <v>y</v>
      </c>
      <c r="AA48" t="str">
        <f t="shared" si="7"/>
        <v>n</v>
      </c>
      <c r="AB48" t="str">
        <f t="shared" si="8"/>
        <v>y</v>
      </c>
      <c r="AC48" t="str">
        <f t="shared" si="9"/>
        <v>y</v>
      </c>
      <c r="AE48" t="str">
        <f>IF(AND(A48&gt;0,'Programme Description'!D46=""),"y","n")</f>
        <v>n</v>
      </c>
      <c r="AF48" t="str">
        <f>IF(OR(AND('Programme Description'!D46='DATA VALIDATION'!$D$4,'Programme Description'!E46=""),AND('Programme Description'!D46&lt;&gt;'DATA VALIDATION'!$D$4,'Programme Description'!E46&lt;&gt;"")),"y","n")</f>
        <v>n</v>
      </c>
      <c r="AG48" t="str">
        <f>IF(OR(AND('Programme Description'!D46='DATA VALIDATION'!$D$4,'Programme Description'!F46=""),AND('Programme Description'!D46&lt;&gt;'DATA VALIDATION'!$D$4,'Programme Description'!F46&lt;&gt;"")),"y","n")</f>
        <v>n</v>
      </c>
      <c r="AH48" t="str">
        <f>IF(OR(AND(OR('Programme Description'!D46='DATA VALIDATION'!$D$4,'Programme Description'!D46='DATA VALIDATION'!$D$5),'Programme Description'!G46=""),AND(OR('Programme Description'!D46='DATA VALIDATION'!$D$4,'Programme Description'!D46&lt;&gt;'DATA VALIDATION'!$D$5),'Programme Description'!G46&lt;&gt;"")),"y","n")</f>
        <v>n</v>
      </c>
      <c r="AI48" t="str">
        <f>IF(OR(AND('Programme Description'!D46='DATA VALIDATION'!$D$4,'Programme Description'!H46=""),AND('Programme Description'!D46&lt;&gt;'DATA VALIDATION'!$D$4,'Programme Description'!H46&lt;&gt;"")),"y","n")</f>
        <v>n</v>
      </c>
      <c r="AJ48" t="str">
        <f>IF(OR(AND(OR('Programme Description'!D46='DATA VALIDATION'!$D$4,'Programme Description'!D46='DATA VALIDATION'!$D$5),'Programme Description'!I46=""),AND(OR('Programme Description'!D46='DATA VALIDATION'!$D$4,'Programme Description'!D46&lt;&gt;'DATA VALIDATION'!$D$5),'Programme Description'!I46&lt;&gt;"")),"y","n")</f>
        <v>n</v>
      </c>
      <c r="AK48" t="str">
        <f>IF(OR(AND('Programme Description'!D46='DATA VALIDATION'!$D$4,'Programme Description'!J46=""),AND('Programme Description'!D46&lt;&gt;'DATA VALIDATION'!$D$4,'Programme Description'!J46&lt;&gt;"")),"y","n")</f>
        <v>n</v>
      </c>
      <c r="AL48" t="str">
        <f>IF(OR(AND('Programme Description'!D46='DATA VALIDATION'!$D$4,'Programme Description'!K46=""),AND('Programme Description'!D46&lt;&gt;'DATA VALIDATION'!$D$4,'Programme Description'!K46&lt;&gt;"")),"y","n")</f>
        <v>n</v>
      </c>
    </row>
    <row r="49" spans="1:38">
      <c r="A49">
        <f t="shared" si="0"/>
        <v>0</v>
      </c>
      <c r="B49">
        <f t="shared" si="1"/>
        <v>1</v>
      </c>
      <c r="C49">
        <f>IF('Programme Description'!B47="",0,1)</f>
        <v>0</v>
      </c>
      <c r="D49">
        <f>IF('Programme Description'!C47="",0,1)</f>
        <v>0</v>
      </c>
      <c r="E49">
        <f>IF('Programme Description'!D47="",0,1)</f>
        <v>0</v>
      </c>
      <c r="F49">
        <f>IF('Programme Description'!E47="",0,1)</f>
        <v>0</v>
      </c>
      <c r="G49">
        <f>IF('Programme Description'!F47="",0,1)</f>
        <v>0</v>
      </c>
      <c r="H49">
        <f>IF('Programme Description'!G47="",0,1)</f>
        <v>0</v>
      </c>
      <c r="I49">
        <f>IF('Programme Description'!H47="",0,1)</f>
        <v>0</v>
      </c>
      <c r="J49">
        <f>IF('Programme Description'!I47="",0,1)</f>
        <v>0</v>
      </c>
      <c r="K49">
        <f>IF('Programme Description'!J47="",0,1)</f>
        <v>0</v>
      </c>
      <c r="L49">
        <f>IF('Programme Description'!K47="",0,1)</f>
        <v>0</v>
      </c>
      <c r="M49" t="str">
        <f t="shared" si="2"/>
        <v>n</v>
      </c>
      <c r="N49" t="str">
        <f t="shared" si="3"/>
        <v>n</v>
      </c>
      <c r="O49" t="str">
        <f>IF('Programme Description'!B49&gt;1,IF(('Programme Description'!B47='Programme Description'!B46+1),"y","n"),"n")</f>
        <v>n</v>
      </c>
      <c r="P49">
        <f t="shared" si="4"/>
        <v>0</v>
      </c>
      <c r="Q49" t="str">
        <f>IF(AND('Programme Description'!B47&lt;&gt;C$3,'Programme Description'!B47&lt;&gt;C$4,'Programme Description'!B47&lt;&gt;C$5,'Programme Description'!B47&lt;&gt;C$6,'Programme Description'!B47&lt;&gt;C$7,'Programme Description'!B47&lt;&gt;C$8),"y","n")</f>
        <v>n</v>
      </c>
      <c r="R49" t="str">
        <f>IF(AND('Programme Description'!D47&lt;&gt;D$3,'Programme Description'!D47&lt;&gt;D$4,'Programme Description'!D47&lt;&gt;D$5,'Programme Description'!D47&lt;&gt;D$6,'Programme Description'!D47&lt;&gt;D$7,'Programme Description'!D47&lt;&gt;D$8),"y","n")</f>
        <v>n</v>
      </c>
      <c r="S49" t="str">
        <f>IF(AND('Programme Description'!E47&lt;&gt;E$3,'Programme Description'!E47&lt;&gt;E$4,'Programme Description'!E47&lt;&gt;E$5,'Programme Description'!E47&lt;&gt;E$6,'Programme Description'!E47&lt;&gt;E$7,'Programme Description'!E47&lt;&gt;E$8),"y","n")</f>
        <v>n</v>
      </c>
      <c r="T49" t="str">
        <f>IF(AND('Programme Description'!F47&lt;&gt;F$3,'Programme Description'!F47&lt;&gt;F$4,'Programme Description'!F47&lt;&gt;F$5),"y","n")</f>
        <v>n</v>
      </c>
      <c r="U49" t="str">
        <f>IF(AND('Programme Description'!H47&lt;&gt;G$3,'Programme Description'!H47&lt;&gt;G$4,'Programme Description'!H47&lt;&gt;G$5),"y","n")</f>
        <v>n</v>
      </c>
      <c r="V49" t="str">
        <f>IF(AND('Programme Description'!K47&lt;&gt;H$3,'Programme Description'!K47&lt;&gt;H$4,'Programme Description'!K47&lt;&gt;H$5,'Programme Description'!K47&lt;&gt;H$6,'Programme Description'!K47&lt;&gt;H$7),"y","n")</f>
        <v>n</v>
      </c>
      <c r="W49">
        <f>IF('Programme Description'!D47='DATA VALIDATION'!$D$4,1,IF('Programme Description'!D47='DATA VALIDATION'!$D$5,2,IF('Programme Description'!D47&lt;&gt;"",3,0)))</f>
        <v>0</v>
      </c>
      <c r="X49" t="str">
        <f t="shared" si="5"/>
        <v>y</v>
      </c>
      <c r="Y49" t="str">
        <f t="shared" si="6"/>
        <v>n</v>
      </c>
      <c r="Z49" t="str">
        <f>IF(AND('Programme Description'!D47='DATA VALIDATION'!$D$5,'DATA VALIDATION'!Y49="n"),"n","y")</f>
        <v>y</v>
      </c>
      <c r="AA49" t="str">
        <f t="shared" si="7"/>
        <v>n</v>
      </c>
      <c r="AB49" t="str">
        <f t="shared" si="8"/>
        <v>y</v>
      </c>
      <c r="AC49" t="str">
        <f t="shared" si="9"/>
        <v>y</v>
      </c>
      <c r="AE49" t="str">
        <f>IF(AND(A49&gt;0,'Programme Description'!D47=""),"y","n")</f>
        <v>n</v>
      </c>
      <c r="AF49" t="str">
        <f>IF(OR(AND('Programme Description'!D47='DATA VALIDATION'!$D$4,'Programme Description'!E47=""),AND('Programme Description'!D47&lt;&gt;'DATA VALIDATION'!$D$4,'Programme Description'!E47&lt;&gt;"")),"y","n")</f>
        <v>n</v>
      </c>
      <c r="AG49" t="str">
        <f>IF(OR(AND('Programme Description'!D47='DATA VALIDATION'!$D$4,'Programme Description'!F47=""),AND('Programme Description'!D47&lt;&gt;'DATA VALIDATION'!$D$4,'Programme Description'!F47&lt;&gt;"")),"y","n")</f>
        <v>n</v>
      </c>
      <c r="AH49" t="str">
        <f>IF(OR(AND(OR('Programme Description'!D47='DATA VALIDATION'!$D$4,'Programme Description'!D47='DATA VALIDATION'!$D$5),'Programme Description'!G47=""),AND(OR('Programme Description'!D47='DATA VALIDATION'!$D$4,'Programme Description'!D47&lt;&gt;'DATA VALIDATION'!$D$5),'Programme Description'!G47&lt;&gt;"")),"y","n")</f>
        <v>n</v>
      </c>
      <c r="AI49" t="str">
        <f>IF(OR(AND('Programme Description'!D47='DATA VALIDATION'!$D$4,'Programme Description'!H47=""),AND('Programme Description'!D47&lt;&gt;'DATA VALIDATION'!$D$4,'Programme Description'!H47&lt;&gt;"")),"y","n")</f>
        <v>n</v>
      </c>
      <c r="AJ49" t="str">
        <f>IF(OR(AND(OR('Programme Description'!D47='DATA VALIDATION'!$D$4,'Programme Description'!D47='DATA VALIDATION'!$D$5),'Programme Description'!I47=""),AND(OR('Programme Description'!D47='DATA VALIDATION'!$D$4,'Programme Description'!D47&lt;&gt;'DATA VALIDATION'!$D$5),'Programme Description'!I47&lt;&gt;"")),"y","n")</f>
        <v>n</v>
      </c>
      <c r="AK49" t="str">
        <f>IF(OR(AND('Programme Description'!D47='DATA VALIDATION'!$D$4,'Programme Description'!J47=""),AND('Programme Description'!D47&lt;&gt;'DATA VALIDATION'!$D$4,'Programme Description'!J47&lt;&gt;"")),"y","n")</f>
        <v>n</v>
      </c>
      <c r="AL49" t="str">
        <f>IF(OR(AND('Programme Description'!D47='DATA VALIDATION'!$D$4,'Programme Description'!K47=""),AND('Programme Description'!D47&lt;&gt;'DATA VALIDATION'!$D$4,'Programme Description'!K47&lt;&gt;"")),"y","n")</f>
        <v>n</v>
      </c>
    </row>
    <row r="50" spans="1:38">
      <c r="A50">
        <f t="shared" si="0"/>
        <v>0</v>
      </c>
      <c r="B50">
        <f t="shared" si="1"/>
        <v>1</v>
      </c>
      <c r="C50">
        <f>IF('Programme Description'!B48="",0,1)</f>
        <v>0</v>
      </c>
      <c r="D50">
        <f>IF('Programme Description'!C48="",0,1)</f>
        <v>0</v>
      </c>
      <c r="E50">
        <f>IF('Programme Description'!D48="",0,1)</f>
        <v>0</v>
      </c>
      <c r="F50">
        <f>IF('Programme Description'!E48="",0,1)</f>
        <v>0</v>
      </c>
      <c r="G50">
        <f>IF('Programme Description'!F48="",0,1)</f>
        <v>0</v>
      </c>
      <c r="H50">
        <f>IF('Programme Description'!G48="",0,1)</f>
        <v>0</v>
      </c>
      <c r="I50">
        <f>IF('Programme Description'!H48="",0,1)</f>
        <v>0</v>
      </c>
      <c r="J50">
        <f>IF('Programme Description'!I48="",0,1)</f>
        <v>0</v>
      </c>
      <c r="K50">
        <f>IF('Programme Description'!J48="",0,1)</f>
        <v>0</v>
      </c>
      <c r="L50">
        <f>IF('Programme Description'!K48="",0,1)</f>
        <v>0</v>
      </c>
      <c r="M50" t="str">
        <f t="shared" si="2"/>
        <v>n</v>
      </c>
      <c r="N50" t="str">
        <f t="shared" si="3"/>
        <v>n</v>
      </c>
      <c r="O50" t="str">
        <f>IF('Programme Description'!B50&gt;1,IF(('Programme Description'!B48='Programme Description'!B47+1),"y","n"),"n")</f>
        <v>n</v>
      </c>
      <c r="P50">
        <f t="shared" si="4"/>
        <v>0</v>
      </c>
      <c r="Q50" t="str">
        <f>IF(AND('Programme Description'!B48&lt;&gt;C$3,'Programme Description'!B48&lt;&gt;C$4,'Programme Description'!B48&lt;&gt;C$5,'Programme Description'!B48&lt;&gt;C$6,'Programme Description'!B48&lt;&gt;C$7,'Programme Description'!B48&lt;&gt;C$8),"y","n")</f>
        <v>n</v>
      </c>
      <c r="R50" t="str">
        <f>IF(AND('Programme Description'!D48&lt;&gt;D$3,'Programme Description'!D48&lt;&gt;D$4,'Programme Description'!D48&lt;&gt;D$5,'Programme Description'!D48&lt;&gt;D$6,'Programme Description'!D48&lt;&gt;D$7,'Programme Description'!D48&lt;&gt;D$8),"y","n")</f>
        <v>n</v>
      </c>
      <c r="S50" t="str">
        <f>IF(AND('Programme Description'!E48&lt;&gt;E$3,'Programme Description'!E48&lt;&gt;E$4,'Programme Description'!E48&lt;&gt;E$5,'Programme Description'!E48&lt;&gt;E$6,'Programme Description'!E48&lt;&gt;E$7,'Programme Description'!E48&lt;&gt;E$8),"y","n")</f>
        <v>n</v>
      </c>
      <c r="T50" t="str">
        <f>IF(AND('Programme Description'!F48&lt;&gt;F$3,'Programme Description'!F48&lt;&gt;F$4,'Programme Description'!F48&lt;&gt;F$5),"y","n")</f>
        <v>n</v>
      </c>
      <c r="U50" t="str">
        <f>IF(AND('Programme Description'!H48&lt;&gt;G$3,'Programme Description'!H48&lt;&gt;G$4,'Programme Description'!H48&lt;&gt;G$5),"y","n")</f>
        <v>n</v>
      </c>
      <c r="V50" t="str">
        <f>IF(AND('Programme Description'!K48&lt;&gt;H$3,'Programme Description'!K48&lt;&gt;H$4,'Programme Description'!K48&lt;&gt;H$5,'Programme Description'!K48&lt;&gt;H$6,'Programme Description'!K48&lt;&gt;H$7),"y","n")</f>
        <v>n</v>
      </c>
      <c r="W50">
        <f>IF('Programme Description'!D48='DATA VALIDATION'!$D$4,1,IF('Programme Description'!D48='DATA VALIDATION'!$D$5,2,IF('Programme Description'!D48&lt;&gt;"",3,0)))</f>
        <v>0</v>
      </c>
      <c r="X50" t="str">
        <f t="shared" si="5"/>
        <v>y</v>
      </c>
      <c r="Y50" t="str">
        <f t="shared" si="6"/>
        <v>n</v>
      </c>
      <c r="Z50" t="str">
        <f>IF(AND('Programme Description'!D48='DATA VALIDATION'!$D$5,'DATA VALIDATION'!Y50="n"),"n","y")</f>
        <v>y</v>
      </c>
      <c r="AA50" t="str">
        <f t="shared" si="7"/>
        <v>n</v>
      </c>
      <c r="AB50" t="str">
        <f t="shared" si="8"/>
        <v>y</v>
      </c>
      <c r="AC50" t="str">
        <f t="shared" si="9"/>
        <v>y</v>
      </c>
      <c r="AE50" t="str">
        <f>IF(AND(A50&gt;0,'Programme Description'!D48=""),"y","n")</f>
        <v>n</v>
      </c>
      <c r="AF50" t="str">
        <f>IF(OR(AND('Programme Description'!D48='DATA VALIDATION'!$D$4,'Programme Description'!E48=""),AND('Programme Description'!D48&lt;&gt;'DATA VALIDATION'!$D$4,'Programme Description'!E48&lt;&gt;"")),"y","n")</f>
        <v>n</v>
      </c>
      <c r="AG50" t="str">
        <f>IF(OR(AND('Programme Description'!D48='DATA VALIDATION'!$D$4,'Programme Description'!F48=""),AND('Programme Description'!D48&lt;&gt;'DATA VALIDATION'!$D$4,'Programme Description'!F48&lt;&gt;"")),"y","n")</f>
        <v>n</v>
      </c>
      <c r="AH50" t="str">
        <f>IF(OR(AND(OR('Programme Description'!D48='DATA VALIDATION'!$D$4,'Programme Description'!D48='DATA VALIDATION'!$D$5),'Programme Description'!G48=""),AND(OR('Programme Description'!D48='DATA VALIDATION'!$D$4,'Programme Description'!D48&lt;&gt;'DATA VALIDATION'!$D$5),'Programme Description'!G48&lt;&gt;"")),"y","n")</f>
        <v>n</v>
      </c>
      <c r="AI50" t="str">
        <f>IF(OR(AND('Programme Description'!D48='DATA VALIDATION'!$D$4,'Programme Description'!H48=""),AND('Programme Description'!D48&lt;&gt;'DATA VALIDATION'!$D$4,'Programme Description'!H48&lt;&gt;"")),"y","n")</f>
        <v>n</v>
      </c>
      <c r="AJ50" t="str">
        <f>IF(OR(AND(OR('Programme Description'!D48='DATA VALIDATION'!$D$4,'Programme Description'!D48='DATA VALIDATION'!$D$5),'Programme Description'!I48=""),AND(OR('Programme Description'!D48='DATA VALIDATION'!$D$4,'Programme Description'!D48&lt;&gt;'DATA VALIDATION'!$D$5),'Programme Description'!I48&lt;&gt;"")),"y","n")</f>
        <v>n</v>
      </c>
      <c r="AK50" t="str">
        <f>IF(OR(AND('Programme Description'!D48='DATA VALIDATION'!$D$4,'Programme Description'!J48=""),AND('Programme Description'!D48&lt;&gt;'DATA VALIDATION'!$D$4,'Programme Description'!J48&lt;&gt;"")),"y","n")</f>
        <v>n</v>
      </c>
      <c r="AL50" t="str">
        <f>IF(OR(AND('Programme Description'!D48='DATA VALIDATION'!$D$4,'Programme Description'!K48=""),AND('Programme Description'!D48&lt;&gt;'DATA VALIDATION'!$D$4,'Programme Description'!K48&lt;&gt;"")),"y","n")</f>
        <v>n</v>
      </c>
    </row>
    <row r="51" spans="1:38">
      <c r="A51">
        <f t="shared" si="0"/>
        <v>0</v>
      </c>
      <c r="B51">
        <f t="shared" si="1"/>
        <v>1</v>
      </c>
      <c r="C51">
        <f>IF('Programme Description'!B49="",0,1)</f>
        <v>0</v>
      </c>
      <c r="D51">
        <f>IF('Programme Description'!C49="",0,1)</f>
        <v>0</v>
      </c>
      <c r="E51">
        <f>IF('Programme Description'!D49="",0,1)</f>
        <v>0</v>
      </c>
      <c r="F51">
        <f>IF('Programme Description'!E49="",0,1)</f>
        <v>0</v>
      </c>
      <c r="G51">
        <f>IF('Programme Description'!F49="",0,1)</f>
        <v>0</v>
      </c>
      <c r="H51">
        <f>IF('Programme Description'!G49="",0,1)</f>
        <v>0</v>
      </c>
      <c r="I51">
        <f>IF('Programme Description'!H49="",0,1)</f>
        <v>0</v>
      </c>
      <c r="J51">
        <f>IF('Programme Description'!I49="",0,1)</f>
        <v>0</v>
      </c>
      <c r="K51">
        <f>IF('Programme Description'!J49="",0,1)</f>
        <v>0</v>
      </c>
      <c r="L51">
        <f>IF('Programme Description'!K49="",0,1)</f>
        <v>0</v>
      </c>
      <c r="M51" t="str">
        <f t="shared" si="2"/>
        <v>n</v>
      </c>
      <c r="N51" t="str">
        <f t="shared" si="3"/>
        <v>n</v>
      </c>
      <c r="O51" t="str">
        <f>IF('Programme Description'!B51&gt;1,IF(('Programme Description'!B49='Programme Description'!B48+1),"y","n"),"n")</f>
        <v>n</v>
      </c>
      <c r="P51">
        <f t="shared" si="4"/>
        <v>0</v>
      </c>
      <c r="Q51" t="str">
        <f>IF(AND('Programme Description'!B49&lt;&gt;C$3,'Programme Description'!B49&lt;&gt;C$4,'Programme Description'!B49&lt;&gt;C$5,'Programme Description'!B49&lt;&gt;C$6,'Programme Description'!B49&lt;&gt;C$7,'Programme Description'!B49&lt;&gt;C$8),"y","n")</f>
        <v>n</v>
      </c>
      <c r="R51" t="str">
        <f>IF(AND('Programme Description'!D49&lt;&gt;D$3,'Programme Description'!D49&lt;&gt;D$4,'Programme Description'!D49&lt;&gt;D$5,'Programme Description'!D49&lt;&gt;D$6,'Programme Description'!D49&lt;&gt;D$7,'Programme Description'!D49&lt;&gt;D$8),"y","n")</f>
        <v>n</v>
      </c>
      <c r="S51" t="str">
        <f>IF(AND('Programme Description'!E49&lt;&gt;E$3,'Programme Description'!E49&lt;&gt;E$4,'Programme Description'!E49&lt;&gt;E$5,'Programme Description'!E49&lt;&gt;E$6,'Programme Description'!E49&lt;&gt;E$7,'Programme Description'!E49&lt;&gt;E$8),"y","n")</f>
        <v>n</v>
      </c>
      <c r="T51" t="str">
        <f>IF(AND('Programme Description'!F49&lt;&gt;F$3,'Programme Description'!F49&lt;&gt;F$4,'Programme Description'!F49&lt;&gt;F$5),"y","n")</f>
        <v>n</v>
      </c>
      <c r="U51" t="str">
        <f>IF(AND('Programme Description'!H49&lt;&gt;G$3,'Programme Description'!H49&lt;&gt;G$4,'Programme Description'!H49&lt;&gt;G$5),"y","n")</f>
        <v>n</v>
      </c>
      <c r="V51" t="str">
        <f>IF(AND('Programme Description'!K49&lt;&gt;H$3,'Programme Description'!K49&lt;&gt;H$4,'Programme Description'!K49&lt;&gt;H$5,'Programme Description'!K49&lt;&gt;H$6,'Programme Description'!K49&lt;&gt;H$7),"y","n")</f>
        <v>n</v>
      </c>
      <c r="W51">
        <f>IF('Programme Description'!D49='DATA VALIDATION'!$D$4,1,IF('Programme Description'!D49='DATA VALIDATION'!$D$5,2,IF('Programme Description'!D49&lt;&gt;"",3,0)))</f>
        <v>0</v>
      </c>
      <c r="X51" t="str">
        <f t="shared" si="5"/>
        <v>y</v>
      </c>
      <c r="Y51" t="str">
        <f t="shared" si="6"/>
        <v>n</v>
      </c>
      <c r="Z51" t="str">
        <f>IF(AND('Programme Description'!D49='DATA VALIDATION'!$D$5,'DATA VALIDATION'!Y51="n"),"n","y")</f>
        <v>y</v>
      </c>
      <c r="AA51" t="str">
        <f t="shared" si="7"/>
        <v>n</v>
      </c>
      <c r="AB51" t="str">
        <f t="shared" si="8"/>
        <v>y</v>
      </c>
      <c r="AC51" t="str">
        <f t="shared" si="9"/>
        <v>y</v>
      </c>
      <c r="AE51" t="str">
        <f>IF(AND(A51&gt;0,'Programme Description'!D49=""),"y","n")</f>
        <v>n</v>
      </c>
      <c r="AF51" t="str">
        <f>IF(OR(AND('Programme Description'!D49='DATA VALIDATION'!$D$4,'Programme Description'!E49=""),AND('Programme Description'!D49&lt;&gt;'DATA VALIDATION'!$D$4,'Programme Description'!E49&lt;&gt;"")),"y","n")</f>
        <v>n</v>
      </c>
      <c r="AG51" t="str">
        <f>IF(OR(AND('Programme Description'!D49='DATA VALIDATION'!$D$4,'Programme Description'!F49=""),AND('Programme Description'!D49&lt;&gt;'DATA VALIDATION'!$D$4,'Programme Description'!F49&lt;&gt;"")),"y","n")</f>
        <v>n</v>
      </c>
      <c r="AH51" t="str">
        <f>IF(OR(AND(OR('Programme Description'!D49='DATA VALIDATION'!$D$4,'Programme Description'!D49='DATA VALIDATION'!$D$5),'Programme Description'!G49=""),AND(OR('Programme Description'!D49='DATA VALIDATION'!$D$4,'Programme Description'!D49&lt;&gt;'DATA VALIDATION'!$D$5),'Programme Description'!G49&lt;&gt;"")),"y","n")</f>
        <v>n</v>
      </c>
      <c r="AI51" t="str">
        <f>IF(OR(AND('Programme Description'!D49='DATA VALIDATION'!$D$4,'Programme Description'!H49=""),AND('Programme Description'!D49&lt;&gt;'DATA VALIDATION'!$D$4,'Programme Description'!H49&lt;&gt;"")),"y","n")</f>
        <v>n</v>
      </c>
      <c r="AJ51" t="str">
        <f>IF(OR(AND(OR('Programme Description'!D49='DATA VALIDATION'!$D$4,'Programme Description'!D49='DATA VALIDATION'!$D$5),'Programme Description'!I49=""),AND(OR('Programme Description'!D49='DATA VALIDATION'!$D$4,'Programme Description'!D49&lt;&gt;'DATA VALIDATION'!$D$5),'Programme Description'!I49&lt;&gt;"")),"y","n")</f>
        <v>n</v>
      </c>
      <c r="AK51" t="str">
        <f>IF(OR(AND('Programme Description'!D49='DATA VALIDATION'!$D$4,'Programme Description'!J49=""),AND('Programme Description'!D49&lt;&gt;'DATA VALIDATION'!$D$4,'Programme Description'!J49&lt;&gt;"")),"y","n")</f>
        <v>n</v>
      </c>
      <c r="AL51" t="str">
        <f>IF(OR(AND('Programme Description'!D49='DATA VALIDATION'!$D$4,'Programme Description'!K49=""),AND('Programme Description'!D49&lt;&gt;'DATA VALIDATION'!$D$4,'Programme Description'!K49&lt;&gt;"")),"y","n")</f>
        <v>n</v>
      </c>
    </row>
    <row r="52" spans="1:38">
      <c r="A52">
        <f t="shared" si="0"/>
        <v>0</v>
      </c>
      <c r="B52">
        <f t="shared" si="1"/>
        <v>1</v>
      </c>
      <c r="C52">
        <f>IF('Programme Description'!B50="",0,1)</f>
        <v>0</v>
      </c>
      <c r="D52">
        <f>IF('Programme Description'!C50="",0,1)</f>
        <v>0</v>
      </c>
      <c r="E52">
        <f>IF('Programme Description'!D50="",0,1)</f>
        <v>0</v>
      </c>
      <c r="F52">
        <f>IF('Programme Description'!E50="",0,1)</f>
        <v>0</v>
      </c>
      <c r="G52">
        <f>IF('Programme Description'!F50="",0,1)</f>
        <v>0</v>
      </c>
      <c r="H52">
        <f>IF('Programme Description'!G50="",0,1)</f>
        <v>0</v>
      </c>
      <c r="I52">
        <f>IF('Programme Description'!H50="",0,1)</f>
        <v>0</v>
      </c>
      <c r="J52">
        <f>IF('Programme Description'!I50="",0,1)</f>
        <v>0</v>
      </c>
      <c r="K52">
        <f>IF('Programme Description'!J50="",0,1)</f>
        <v>0</v>
      </c>
      <c r="L52">
        <f>IF('Programme Description'!K50="",0,1)</f>
        <v>0</v>
      </c>
      <c r="M52" t="str">
        <f t="shared" si="2"/>
        <v>n</v>
      </c>
      <c r="N52" t="str">
        <f t="shared" si="3"/>
        <v>n</v>
      </c>
      <c r="O52" t="str">
        <f>IF('Programme Description'!B52&gt;1,IF(('Programme Description'!B50='Programme Description'!B49+1),"y","n"),"n")</f>
        <v>n</v>
      </c>
      <c r="P52">
        <f t="shared" si="4"/>
        <v>0</v>
      </c>
      <c r="Q52" t="str">
        <f>IF(AND('Programme Description'!B50&lt;&gt;C$3,'Programme Description'!B50&lt;&gt;C$4,'Programme Description'!B50&lt;&gt;C$5,'Programme Description'!B50&lt;&gt;C$6,'Programme Description'!B50&lt;&gt;C$7,'Programme Description'!B50&lt;&gt;C$8),"y","n")</f>
        <v>n</v>
      </c>
      <c r="R52" t="str">
        <f>IF(AND('Programme Description'!D50&lt;&gt;D$3,'Programme Description'!D50&lt;&gt;D$4,'Programme Description'!D50&lt;&gt;D$5,'Programme Description'!D50&lt;&gt;D$6,'Programme Description'!D50&lt;&gt;D$7,'Programme Description'!D50&lt;&gt;D$8),"y","n")</f>
        <v>n</v>
      </c>
      <c r="S52" t="str">
        <f>IF(AND('Programme Description'!E50&lt;&gt;E$3,'Programme Description'!E50&lt;&gt;E$4,'Programme Description'!E50&lt;&gt;E$5,'Programme Description'!E50&lt;&gt;E$6,'Programme Description'!E50&lt;&gt;E$7,'Programme Description'!E50&lt;&gt;E$8),"y","n")</f>
        <v>n</v>
      </c>
      <c r="T52" t="str">
        <f>IF(AND('Programme Description'!F50&lt;&gt;F$3,'Programme Description'!F50&lt;&gt;F$4,'Programme Description'!F50&lt;&gt;F$5),"y","n")</f>
        <v>n</v>
      </c>
      <c r="U52" t="str">
        <f>IF(AND('Programme Description'!H50&lt;&gt;G$3,'Programme Description'!H50&lt;&gt;G$4,'Programme Description'!H50&lt;&gt;G$5),"y","n")</f>
        <v>n</v>
      </c>
      <c r="V52" t="str">
        <f>IF(AND('Programme Description'!K50&lt;&gt;H$3,'Programme Description'!K50&lt;&gt;H$4,'Programme Description'!K50&lt;&gt;H$5,'Programme Description'!K50&lt;&gt;H$6,'Programme Description'!K50&lt;&gt;H$7),"y","n")</f>
        <v>n</v>
      </c>
      <c r="W52">
        <f>IF('Programme Description'!D50='DATA VALIDATION'!$D$4,1,IF('Programme Description'!D50='DATA VALIDATION'!$D$5,2,IF('Programme Description'!D50&lt;&gt;"",3,0)))</f>
        <v>0</v>
      </c>
      <c r="X52" t="str">
        <f t="shared" si="5"/>
        <v>y</v>
      </c>
      <c r="Y52" t="str">
        <f t="shared" si="6"/>
        <v>n</v>
      </c>
      <c r="Z52" t="str">
        <f>IF(AND('Programme Description'!D50='DATA VALIDATION'!$D$5,'DATA VALIDATION'!Y52="n"),"n","y")</f>
        <v>y</v>
      </c>
      <c r="AA52" t="str">
        <f t="shared" si="7"/>
        <v>n</v>
      </c>
      <c r="AB52" t="str">
        <f t="shared" si="8"/>
        <v>y</v>
      </c>
      <c r="AC52" t="str">
        <f t="shared" si="9"/>
        <v>y</v>
      </c>
      <c r="AE52" t="str">
        <f>IF(AND(A52&gt;0,'Programme Description'!D50=""),"y","n")</f>
        <v>n</v>
      </c>
      <c r="AF52" t="str">
        <f>IF(OR(AND('Programme Description'!D50='DATA VALIDATION'!$D$4,'Programme Description'!E50=""),AND('Programme Description'!D50&lt;&gt;'DATA VALIDATION'!$D$4,'Programme Description'!E50&lt;&gt;"")),"y","n")</f>
        <v>n</v>
      </c>
      <c r="AG52" t="str">
        <f>IF(OR(AND('Programme Description'!D50='DATA VALIDATION'!$D$4,'Programme Description'!F50=""),AND('Programme Description'!D50&lt;&gt;'DATA VALIDATION'!$D$4,'Programme Description'!F50&lt;&gt;"")),"y","n")</f>
        <v>n</v>
      </c>
      <c r="AH52" t="str">
        <f>IF(OR(AND(OR('Programme Description'!D50='DATA VALIDATION'!$D$4,'Programme Description'!D50='DATA VALIDATION'!$D$5),'Programme Description'!G50=""),AND(OR('Programme Description'!D50='DATA VALIDATION'!$D$4,'Programme Description'!D50&lt;&gt;'DATA VALIDATION'!$D$5),'Programme Description'!G50&lt;&gt;"")),"y","n")</f>
        <v>n</v>
      </c>
      <c r="AI52" t="str">
        <f>IF(OR(AND('Programme Description'!D50='DATA VALIDATION'!$D$4,'Programme Description'!H50=""),AND('Programme Description'!D50&lt;&gt;'DATA VALIDATION'!$D$4,'Programme Description'!H50&lt;&gt;"")),"y","n")</f>
        <v>n</v>
      </c>
      <c r="AJ52" t="str">
        <f>IF(OR(AND(OR('Programme Description'!D50='DATA VALIDATION'!$D$4,'Programme Description'!D50='DATA VALIDATION'!$D$5),'Programme Description'!I50=""),AND(OR('Programme Description'!D50='DATA VALIDATION'!$D$4,'Programme Description'!D50&lt;&gt;'DATA VALIDATION'!$D$5),'Programme Description'!I50&lt;&gt;"")),"y","n")</f>
        <v>n</v>
      </c>
      <c r="AK52" t="str">
        <f>IF(OR(AND('Programme Description'!D50='DATA VALIDATION'!$D$4,'Programme Description'!J50=""),AND('Programme Description'!D50&lt;&gt;'DATA VALIDATION'!$D$4,'Programme Description'!J50&lt;&gt;"")),"y","n")</f>
        <v>n</v>
      </c>
      <c r="AL52" t="str">
        <f>IF(OR(AND('Programme Description'!D50='DATA VALIDATION'!$D$4,'Programme Description'!K50=""),AND('Programme Description'!D50&lt;&gt;'DATA VALIDATION'!$D$4,'Programme Description'!K50&lt;&gt;"")),"y","n")</f>
        <v>n</v>
      </c>
    </row>
    <row r="53" spans="1:38">
      <c r="A53">
        <f t="shared" si="0"/>
        <v>0</v>
      </c>
      <c r="B53">
        <f t="shared" si="1"/>
        <v>1</v>
      </c>
      <c r="C53">
        <f>IF('Programme Description'!B51="",0,1)</f>
        <v>0</v>
      </c>
      <c r="D53">
        <f>IF('Programme Description'!C51="",0,1)</f>
        <v>0</v>
      </c>
      <c r="E53">
        <f>IF('Programme Description'!D51="",0,1)</f>
        <v>0</v>
      </c>
      <c r="F53">
        <f>IF('Programme Description'!E51="",0,1)</f>
        <v>0</v>
      </c>
      <c r="G53">
        <f>IF('Programme Description'!F51="",0,1)</f>
        <v>0</v>
      </c>
      <c r="H53">
        <f>IF('Programme Description'!G51="",0,1)</f>
        <v>0</v>
      </c>
      <c r="I53">
        <f>IF('Programme Description'!H51="",0,1)</f>
        <v>0</v>
      </c>
      <c r="J53">
        <f>IF('Programme Description'!I51="",0,1)</f>
        <v>0</v>
      </c>
      <c r="K53">
        <f>IF('Programme Description'!J51="",0,1)</f>
        <v>0</v>
      </c>
      <c r="L53">
        <f>IF('Programme Description'!K51="",0,1)</f>
        <v>0</v>
      </c>
      <c r="M53" t="str">
        <f t="shared" si="2"/>
        <v>n</v>
      </c>
      <c r="N53" t="str">
        <f t="shared" si="3"/>
        <v>n</v>
      </c>
      <c r="O53" t="str">
        <f>IF('Programme Description'!B53&gt;1,IF(('Programme Description'!B51='Programme Description'!B50+1),"y","n"),"n")</f>
        <v>n</v>
      </c>
      <c r="P53">
        <f t="shared" si="4"/>
        <v>0</v>
      </c>
      <c r="Q53" t="str">
        <f>IF(AND('Programme Description'!B51&lt;&gt;C$3,'Programme Description'!B51&lt;&gt;C$4,'Programme Description'!B51&lt;&gt;C$5,'Programme Description'!B51&lt;&gt;C$6,'Programme Description'!B51&lt;&gt;C$7,'Programme Description'!B51&lt;&gt;C$8),"y","n")</f>
        <v>n</v>
      </c>
      <c r="R53" t="str">
        <f>IF(AND('Programme Description'!D51&lt;&gt;D$3,'Programme Description'!D51&lt;&gt;D$4,'Programme Description'!D51&lt;&gt;D$5,'Programme Description'!D51&lt;&gt;D$6,'Programme Description'!D51&lt;&gt;D$7,'Programme Description'!D51&lt;&gt;D$8),"y","n")</f>
        <v>n</v>
      </c>
      <c r="S53" t="str">
        <f>IF(AND('Programme Description'!E51&lt;&gt;E$3,'Programme Description'!E51&lt;&gt;E$4,'Programme Description'!E51&lt;&gt;E$5,'Programme Description'!E51&lt;&gt;E$6,'Programme Description'!E51&lt;&gt;E$7,'Programme Description'!E51&lt;&gt;E$8),"y","n")</f>
        <v>n</v>
      </c>
      <c r="T53" t="str">
        <f>IF(AND('Programme Description'!F51&lt;&gt;F$3,'Programme Description'!F51&lt;&gt;F$4,'Programme Description'!F51&lt;&gt;F$5),"y","n")</f>
        <v>n</v>
      </c>
      <c r="U53" t="str">
        <f>IF(AND('Programme Description'!H51&lt;&gt;G$3,'Programme Description'!H51&lt;&gt;G$4,'Programme Description'!H51&lt;&gt;G$5),"y","n")</f>
        <v>n</v>
      </c>
      <c r="V53" t="str">
        <f>IF(AND('Programme Description'!K51&lt;&gt;H$3,'Programme Description'!K51&lt;&gt;H$4,'Programme Description'!K51&lt;&gt;H$5,'Programme Description'!K51&lt;&gt;H$6,'Programme Description'!K51&lt;&gt;H$7),"y","n")</f>
        <v>n</v>
      </c>
      <c r="W53">
        <f>IF('Programme Description'!D51='DATA VALIDATION'!$D$4,1,IF('Programme Description'!D51='DATA VALIDATION'!$D$5,2,IF('Programme Description'!D51&lt;&gt;"",3,0)))</f>
        <v>0</v>
      </c>
      <c r="X53" t="str">
        <f t="shared" si="5"/>
        <v>y</v>
      </c>
      <c r="Y53" t="str">
        <f t="shared" si="6"/>
        <v>n</v>
      </c>
      <c r="Z53" t="str">
        <f>IF(AND('Programme Description'!D51='DATA VALIDATION'!$D$5,'DATA VALIDATION'!Y53="n"),"n","y")</f>
        <v>y</v>
      </c>
      <c r="AA53" t="str">
        <f t="shared" si="7"/>
        <v>n</v>
      </c>
      <c r="AB53" t="str">
        <f t="shared" si="8"/>
        <v>y</v>
      </c>
      <c r="AC53" t="str">
        <f t="shared" si="9"/>
        <v>y</v>
      </c>
      <c r="AE53" t="str">
        <f>IF(AND(A53&gt;0,'Programme Description'!D51=""),"y","n")</f>
        <v>n</v>
      </c>
      <c r="AF53" t="str">
        <f>IF(OR(AND('Programme Description'!D51='DATA VALIDATION'!$D$4,'Programme Description'!E51=""),AND('Programme Description'!D51&lt;&gt;'DATA VALIDATION'!$D$4,'Programme Description'!E51&lt;&gt;"")),"y","n")</f>
        <v>n</v>
      </c>
      <c r="AG53" t="str">
        <f>IF(OR(AND('Programme Description'!D51='DATA VALIDATION'!$D$4,'Programme Description'!F51=""),AND('Programme Description'!D51&lt;&gt;'DATA VALIDATION'!$D$4,'Programme Description'!F51&lt;&gt;"")),"y","n")</f>
        <v>n</v>
      </c>
      <c r="AH53" t="str">
        <f>IF(OR(AND(OR('Programme Description'!D51='DATA VALIDATION'!$D$4,'Programme Description'!D51='DATA VALIDATION'!$D$5),'Programme Description'!G51=""),AND(OR('Programme Description'!D51='DATA VALIDATION'!$D$4,'Programme Description'!D51&lt;&gt;'DATA VALIDATION'!$D$5),'Programme Description'!G51&lt;&gt;"")),"y","n")</f>
        <v>n</v>
      </c>
      <c r="AI53" t="str">
        <f>IF(OR(AND('Programme Description'!D51='DATA VALIDATION'!$D$4,'Programme Description'!H51=""),AND('Programme Description'!D51&lt;&gt;'DATA VALIDATION'!$D$4,'Programme Description'!H51&lt;&gt;"")),"y","n")</f>
        <v>n</v>
      </c>
      <c r="AJ53" t="str">
        <f>IF(OR(AND(OR('Programme Description'!D51='DATA VALIDATION'!$D$4,'Programme Description'!D51='DATA VALIDATION'!$D$5),'Programme Description'!I51=""),AND(OR('Programme Description'!D51='DATA VALIDATION'!$D$4,'Programme Description'!D51&lt;&gt;'DATA VALIDATION'!$D$5),'Programme Description'!I51&lt;&gt;"")),"y","n")</f>
        <v>n</v>
      </c>
      <c r="AK53" t="str">
        <f>IF(OR(AND('Programme Description'!D51='DATA VALIDATION'!$D$4,'Programme Description'!J51=""),AND('Programme Description'!D51&lt;&gt;'DATA VALIDATION'!$D$4,'Programme Description'!J51&lt;&gt;"")),"y","n")</f>
        <v>n</v>
      </c>
      <c r="AL53" t="str">
        <f>IF(OR(AND('Programme Description'!D51='DATA VALIDATION'!$D$4,'Programme Description'!K51=""),AND('Programme Description'!D51&lt;&gt;'DATA VALIDATION'!$D$4,'Programme Description'!K51&lt;&gt;"")),"y","n")</f>
        <v>n</v>
      </c>
    </row>
    <row r="54" spans="1:38">
      <c r="A54">
        <f t="shared" si="0"/>
        <v>0</v>
      </c>
      <c r="B54">
        <f t="shared" si="1"/>
        <v>1</v>
      </c>
      <c r="C54">
        <f>IF('Programme Description'!B52="",0,1)</f>
        <v>0</v>
      </c>
      <c r="D54">
        <f>IF('Programme Description'!C52="",0,1)</f>
        <v>0</v>
      </c>
      <c r="E54">
        <f>IF('Programme Description'!D52="",0,1)</f>
        <v>0</v>
      </c>
      <c r="F54">
        <f>IF('Programme Description'!E52="",0,1)</f>
        <v>0</v>
      </c>
      <c r="G54">
        <f>IF('Programme Description'!F52="",0,1)</f>
        <v>0</v>
      </c>
      <c r="H54">
        <f>IF('Programme Description'!G52="",0,1)</f>
        <v>0</v>
      </c>
      <c r="I54">
        <f>IF('Programme Description'!H52="",0,1)</f>
        <v>0</v>
      </c>
      <c r="J54">
        <f>IF('Programme Description'!I52="",0,1)</f>
        <v>0</v>
      </c>
      <c r="K54">
        <f>IF('Programme Description'!J52="",0,1)</f>
        <v>0</v>
      </c>
      <c r="L54">
        <f>IF('Programme Description'!K52="",0,1)</f>
        <v>0</v>
      </c>
      <c r="M54" t="str">
        <f t="shared" si="2"/>
        <v>n</v>
      </c>
      <c r="N54" t="str">
        <f t="shared" si="3"/>
        <v>n</v>
      </c>
      <c r="O54" t="str">
        <f>IF('Programme Description'!B54&gt;1,IF(('Programme Description'!B52='Programme Description'!B51+1),"y","n"),"n")</f>
        <v>n</v>
      </c>
      <c r="P54">
        <f t="shared" si="4"/>
        <v>0</v>
      </c>
      <c r="Q54" t="str">
        <f>IF(AND('Programme Description'!B52&lt;&gt;C$3,'Programme Description'!B52&lt;&gt;C$4,'Programme Description'!B52&lt;&gt;C$5,'Programme Description'!B52&lt;&gt;C$6,'Programme Description'!B52&lt;&gt;C$7,'Programme Description'!B52&lt;&gt;C$8),"y","n")</f>
        <v>n</v>
      </c>
      <c r="R54" t="str">
        <f>IF(AND('Programme Description'!D52&lt;&gt;D$3,'Programme Description'!D52&lt;&gt;D$4,'Programme Description'!D52&lt;&gt;D$5,'Programme Description'!D52&lt;&gt;D$6,'Programme Description'!D52&lt;&gt;D$7,'Programme Description'!D52&lt;&gt;D$8),"y","n")</f>
        <v>n</v>
      </c>
      <c r="S54" t="str">
        <f>IF(AND('Programme Description'!E52&lt;&gt;E$3,'Programme Description'!E52&lt;&gt;E$4,'Programme Description'!E52&lt;&gt;E$5,'Programme Description'!E52&lt;&gt;E$6,'Programme Description'!E52&lt;&gt;E$7,'Programme Description'!E52&lt;&gt;E$8),"y","n")</f>
        <v>n</v>
      </c>
      <c r="T54" t="str">
        <f>IF(AND('Programme Description'!F52&lt;&gt;F$3,'Programme Description'!F52&lt;&gt;F$4,'Programme Description'!F52&lt;&gt;F$5),"y","n")</f>
        <v>n</v>
      </c>
      <c r="U54" t="str">
        <f>IF(AND('Programme Description'!H52&lt;&gt;G$3,'Programme Description'!H52&lt;&gt;G$4,'Programme Description'!H52&lt;&gt;G$5),"y","n")</f>
        <v>n</v>
      </c>
      <c r="V54" t="str">
        <f>IF(AND('Programme Description'!K52&lt;&gt;H$3,'Programme Description'!K52&lt;&gt;H$4,'Programme Description'!K52&lt;&gt;H$5,'Programme Description'!K52&lt;&gt;H$6,'Programme Description'!K52&lt;&gt;H$7),"y","n")</f>
        <v>n</v>
      </c>
      <c r="W54">
        <f>IF('Programme Description'!D52='DATA VALIDATION'!$D$4,1,IF('Programme Description'!D52='DATA VALIDATION'!$D$5,2,IF('Programme Description'!D52&lt;&gt;"",3,0)))</f>
        <v>0</v>
      </c>
      <c r="X54" t="str">
        <f t="shared" si="5"/>
        <v>y</v>
      </c>
      <c r="Y54" t="str">
        <f t="shared" si="6"/>
        <v>n</v>
      </c>
      <c r="Z54" t="str">
        <f>IF(AND('Programme Description'!D52='DATA VALIDATION'!$D$5,'DATA VALIDATION'!Y54="n"),"n","y")</f>
        <v>y</v>
      </c>
      <c r="AA54" t="str">
        <f t="shared" si="7"/>
        <v>n</v>
      </c>
      <c r="AB54" t="str">
        <f t="shared" si="8"/>
        <v>y</v>
      </c>
      <c r="AC54" t="str">
        <f t="shared" si="9"/>
        <v>y</v>
      </c>
      <c r="AE54" t="str">
        <f>IF(AND(A54&gt;0,'Programme Description'!D52=""),"y","n")</f>
        <v>n</v>
      </c>
      <c r="AF54" t="str">
        <f>IF(OR(AND('Programme Description'!D52='DATA VALIDATION'!$D$4,'Programme Description'!E52=""),AND('Programme Description'!D52&lt;&gt;'DATA VALIDATION'!$D$4,'Programme Description'!E52&lt;&gt;"")),"y","n")</f>
        <v>n</v>
      </c>
      <c r="AG54" t="str">
        <f>IF(OR(AND('Programme Description'!D52='DATA VALIDATION'!$D$4,'Programme Description'!F52=""),AND('Programme Description'!D52&lt;&gt;'DATA VALIDATION'!$D$4,'Programme Description'!F52&lt;&gt;"")),"y","n")</f>
        <v>n</v>
      </c>
      <c r="AH54" t="str">
        <f>IF(OR(AND(OR('Programme Description'!D52='DATA VALIDATION'!$D$4,'Programme Description'!D52='DATA VALIDATION'!$D$5),'Programme Description'!G52=""),AND(OR('Programme Description'!D52='DATA VALIDATION'!$D$4,'Programme Description'!D52&lt;&gt;'DATA VALIDATION'!$D$5),'Programme Description'!G52&lt;&gt;"")),"y","n")</f>
        <v>n</v>
      </c>
      <c r="AI54" t="str">
        <f>IF(OR(AND('Programme Description'!D52='DATA VALIDATION'!$D$4,'Programme Description'!H52=""),AND('Programme Description'!D52&lt;&gt;'DATA VALIDATION'!$D$4,'Programme Description'!H52&lt;&gt;"")),"y","n")</f>
        <v>n</v>
      </c>
      <c r="AJ54" t="str">
        <f>IF(OR(AND(OR('Programme Description'!D52='DATA VALIDATION'!$D$4,'Programme Description'!D52='DATA VALIDATION'!$D$5),'Programme Description'!I52=""),AND(OR('Programme Description'!D52='DATA VALIDATION'!$D$4,'Programme Description'!D52&lt;&gt;'DATA VALIDATION'!$D$5),'Programme Description'!I52&lt;&gt;"")),"y","n")</f>
        <v>n</v>
      </c>
      <c r="AK54" t="str">
        <f>IF(OR(AND('Programme Description'!D52='DATA VALIDATION'!$D$4,'Programme Description'!J52=""),AND('Programme Description'!D52&lt;&gt;'DATA VALIDATION'!$D$4,'Programme Description'!J52&lt;&gt;"")),"y","n")</f>
        <v>n</v>
      </c>
      <c r="AL54" t="str">
        <f>IF(OR(AND('Programme Description'!D52='DATA VALIDATION'!$D$4,'Programme Description'!K52=""),AND('Programme Description'!D52&lt;&gt;'DATA VALIDATION'!$D$4,'Programme Description'!K52&lt;&gt;"")),"y","n")</f>
        <v>n</v>
      </c>
    </row>
    <row r="55" spans="1:38">
      <c r="A55">
        <f t="shared" si="0"/>
        <v>0</v>
      </c>
      <c r="B55">
        <f t="shared" si="1"/>
        <v>1</v>
      </c>
      <c r="C55">
        <f>IF('Programme Description'!B53="",0,1)</f>
        <v>0</v>
      </c>
      <c r="D55">
        <f>IF('Programme Description'!C53="",0,1)</f>
        <v>0</v>
      </c>
      <c r="E55">
        <f>IF('Programme Description'!D53="",0,1)</f>
        <v>0</v>
      </c>
      <c r="F55">
        <f>IF('Programme Description'!E53="",0,1)</f>
        <v>0</v>
      </c>
      <c r="G55">
        <f>IF('Programme Description'!F53="",0,1)</f>
        <v>0</v>
      </c>
      <c r="H55">
        <f>IF('Programme Description'!G53="",0,1)</f>
        <v>0</v>
      </c>
      <c r="I55">
        <f>IF('Programme Description'!H53="",0,1)</f>
        <v>0</v>
      </c>
      <c r="J55">
        <f>IF('Programme Description'!I53="",0,1)</f>
        <v>0</v>
      </c>
      <c r="K55">
        <f>IF('Programme Description'!J53="",0,1)</f>
        <v>0</v>
      </c>
      <c r="L55">
        <f>IF('Programme Description'!K53="",0,1)</f>
        <v>0</v>
      </c>
      <c r="M55" t="str">
        <f t="shared" si="2"/>
        <v>n</v>
      </c>
      <c r="N55" t="str">
        <f t="shared" si="3"/>
        <v>n</v>
      </c>
      <c r="O55" t="str">
        <f>IF('Programme Description'!B55&gt;1,IF(('Programme Description'!B53='Programme Description'!B52+1),"y","n"),"n")</f>
        <v>n</v>
      </c>
      <c r="P55">
        <f t="shared" si="4"/>
        <v>0</v>
      </c>
      <c r="Q55" t="str">
        <f>IF(AND('Programme Description'!B53&lt;&gt;C$3,'Programme Description'!B53&lt;&gt;C$4,'Programme Description'!B53&lt;&gt;C$5,'Programme Description'!B53&lt;&gt;C$6,'Programme Description'!B53&lt;&gt;C$7,'Programme Description'!B53&lt;&gt;C$8),"y","n")</f>
        <v>n</v>
      </c>
      <c r="R55" t="str">
        <f>IF(AND('Programme Description'!D53&lt;&gt;D$3,'Programme Description'!D53&lt;&gt;D$4,'Programme Description'!D53&lt;&gt;D$5,'Programme Description'!D53&lt;&gt;D$6,'Programme Description'!D53&lt;&gt;D$7,'Programme Description'!D53&lt;&gt;D$8),"y","n")</f>
        <v>n</v>
      </c>
      <c r="S55" t="str">
        <f>IF(AND('Programme Description'!E53&lt;&gt;E$3,'Programme Description'!E53&lt;&gt;E$4,'Programme Description'!E53&lt;&gt;E$5,'Programme Description'!E53&lt;&gt;E$6,'Programme Description'!E53&lt;&gt;E$7,'Programme Description'!E53&lt;&gt;E$8),"y","n")</f>
        <v>n</v>
      </c>
      <c r="T55" t="str">
        <f>IF(AND('Programme Description'!F53&lt;&gt;F$3,'Programme Description'!F53&lt;&gt;F$4,'Programme Description'!F53&lt;&gt;F$5),"y","n")</f>
        <v>n</v>
      </c>
      <c r="U55" t="str">
        <f>IF(AND('Programme Description'!H53&lt;&gt;G$3,'Programme Description'!H53&lt;&gt;G$4,'Programme Description'!H53&lt;&gt;G$5),"y","n")</f>
        <v>n</v>
      </c>
      <c r="V55" t="str">
        <f>IF(AND('Programme Description'!K53&lt;&gt;H$3,'Programme Description'!K53&lt;&gt;H$4,'Programme Description'!K53&lt;&gt;H$5,'Programme Description'!K53&lt;&gt;H$6,'Programme Description'!K53&lt;&gt;H$7),"y","n")</f>
        <v>n</v>
      </c>
      <c r="W55">
        <f>IF('Programme Description'!D53='DATA VALIDATION'!$D$4,1,IF('Programme Description'!D53='DATA VALIDATION'!$D$5,2,IF('Programme Description'!D53&lt;&gt;"",3,0)))</f>
        <v>0</v>
      </c>
      <c r="X55" t="str">
        <f t="shared" si="5"/>
        <v>y</v>
      </c>
      <c r="Y55" t="str">
        <f t="shared" si="6"/>
        <v>n</v>
      </c>
      <c r="Z55" t="str">
        <f>IF(AND('Programme Description'!D53='DATA VALIDATION'!$D$5,'DATA VALIDATION'!Y55="n"),"n","y")</f>
        <v>y</v>
      </c>
      <c r="AA55" t="str">
        <f t="shared" si="7"/>
        <v>n</v>
      </c>
      <c r="AB55" t="str">
        <f t="shared" si="8"/>
        <v>y</v>
      </c>
      <c r="AC55" t="str">
        <f t="shared" si="9"/>
        <v>y</v>
      </c>
      <c r="AE55" t="str">
        <f>IF(AND(A55&gt;0,'Programme Description'!D53=""),"y","n")</f>
        <v>n</v>
      </c>
      <c r="AF55" t="str">
        <f>IF(OR(AND('Programme Description'!D53='DATA VALIDATION'!$D$4,'Programme Description'!E53=""),AND('Programme Description'!D53&lt;&gt;'DATA VALIDATION'!$D$4,'Programme Description'!E53&lt;&gt;"")),"y","n")</f>
        <v>n</v>
      </c>
      <c r="AG55" t="str">
        <f>IF(OR(AND('Programme Description'!D53='DATA VALIDATION'!$D$4,'Programme Description'!F53=""),AND('Programme Description'!D53&lt;&gt;'DATA VALIDATION'!$D$4,'Programme Description'!F53&lt;&gt;"")),"y","n")</f>
        <v>n</v>
      </c>
      <c r="AH55" t="str">
        <f>IF(OR(AND(OR('Programme Description'!D53='DATA VALIDATION'!$D$4,'Programme Description'!D53='DATA VALIDATION'!$D$5),'Programme Description'!G53=""),AND(OR('Programme Description'!D53='DATA VALIDATION'!$D$4,'Programme Description'!D53&lt;&gt;'DATA VALIDATION'!$D$5),'Programme Description'!G53&lt;&gt;"")),"y","n")</f>
        <v>n</v>
      </c>
      <c r="AI55" t="str">
        <f>IF(OR(AND('Programme Description'!D53='DATA VALIDATION'!$D$4,'Programme Description'!H53=""),AND('Programme Description'!D53&lt;&gt;'DATA VALIDATION'!$D$4,'Programme Description'!H53&lt;&gt;"")),"y","n")</f>
        <v>n</v>
      </c>
      <c r="AJ55" t="str">
        <f>IF(OR(AND(OR('Programme Description'!D53='DATA VALIDATION'!$D$4,'Programme Description'!D53='DATA VALIDATION'!$D$5),'Programme Description'!I53=""),AND(OR('Programme Description'!D53='DATA VALIDATION'!$D$4,'Programme Description'!D53&lt;&gt;'DATA VALIDATION'!$D$5),'Programme Description'!I53&lt;&gt;"")),"y","n")</f>
        <v>n</v>
      </c>
      <c r="AK55" t="str">
        <f>IF(OR(AND('Programme Description'!D53='DATA VALIDATION'!$D$4,'Programme Description'!J53=""),AND('Programme Description'!D53&lt;&gt;'DATA VALIDATION'!$D$4,'Programme Description'!J53&lt;&gt;"")),"y","n")</f>
        <v>n</v>
      </c>
      <c r="AL55" t="str">
        <f>IF(OR(AND('Programme Description'!D53='DATA VALIDATION'!$D$4,'Programme Description'!K53=""),AND('Programme Description'!D53&lt;&gt;'DATA VALIDATION'!$D$4,'Programme Description'!K53&lt;&gt;"")),"y","n")</f>
        <v>n</v>
      </c>
    </row>
    <row r="56" spans="1:38">
      <c r="A56">
        <f t="shared" si="0"/>
        <v>0</v>
      </c>
      <c r="B56">
        <f t="shared" si="1"/>
        <v>1</v>
      </c>
      <c r="C56">
        <f>IF('Programme Description'!B54="",0,1)</f>
        <v>0</v>
      </c>
      <c r="D56">
        <f>IF('Programme Description'!C54="",0,1)</f>
        <v>0</v>
      </c>
      <c r="E56">
        <f>IF('Programme Description'!D54="",0,1)</f>
        <v>0</v>
      </c>
      <c r="F56">
        <f>IF('Programme Description'!E54="",0,1)</f>
        <v>0</v>
      </c>
      <c r="G56">
        <f>IF('Programme Description'!F54="",0,1)</f>
        <v>0</v>
      </c>
      <c r="H56">
        <f>IF('Programme Description'!G54="",0,1)</f>
        <v>0</v>
      </c>
      <c r="I56">
        <f>IF('Programme Description'!H54="",0,1)</f>
        <v>0</v>
      </c>
      <c r="J56">
        <f>IF('Programme Description'!I54="",0,1)</f>
        <v>0</v>
      </c>
      <c r="K56">
        <f>IF('Programme Description'!J54="",0,1)</f>
        <v>0</v>
      </c>
      <c r="L56">
        <f>IF('Programme Description'!K54="",0,1)</f>
        <v>0</v>
      </c>
      <c r="M56" t="str">
        <f t="shared" si="2"/>
        <v>n</v>
      </c>
      <c r="N56" t="str">
        <f t="shared" si="3"/>
        <v>n</v>
      </c>
      <c r="O56" t="str">
        <f>IF('Programme Description'!B56&gt;1,IF(('Programme Description'!B54='Programme Description'!B53+1),"y","n"),"n")</f>
        <v>n</v>
      </c>
      <c r="P56">
        <f t="shared" si="4"/>
        <v>0</v>
      </c>
      <c r="Q56" t="str">
        <f>IF(AND('Programme Description'!B54&lt;&gt;C$3,'Programme Description'!B54&lt;&gt;C$4,'Programme Description'!B54&lt;&gt;C$5,'Programme Description'!B54&lt;&gt;C$6,'Programme Description'!B54&lt;&gt;C$7,'Programme Description'!B54&lt;&gt;C$8),"y","n")</f>
        <v>n</v>
      </c>
      <c r="R56" t="str">
        <f>IF(AND('Programme Description'!D54&lt;&gt;D$3,'Programme Description'!D54&lt;&gt;D$4,'Programme Description'!D54&lt;&gt;D$5,'Programme Description'!D54&lt;&gt;D$6,'Programme Description'!D54&lt;&gt;D$7,'Programme Description'!D54&lt;&gt;D$8),"y","n")</f>
        <v>n</v>
      </c>
      <c r="S56" t="str">
        <f>IF(AND('Programme Description'!E54&lt;&gt;E$3,'Programme Description'!E54&lt;&gt;E$4,'Programme Description'!E54&lt;&gt;E$5,'Programme Description'!E54&lt;&gt;E$6,'Programme Description'!E54&lt;&gt;E$7,'Programme Description'!E54&lt;&gt;E$8),"y","n")</f>
        <v>n</v>
      </c>
      <c r="T56" t="str">
        <f>IF(AND('Programme Description'!F54&lt;&gt;F$3,'Programme Description'!F54&lt;&gt;F$4,'Programme Description'!F54&lt;&gt;F$5),"y","n")</f>
        <v>n</v>
      </c>
      <c r="U56" t="str">
        <f>IF(AND('Programme Description'!H54&lt;&gt;G$3,'Programme Description'!H54&lt;&gt;G$4,'Programme Description'!H54&lt;&gt;G$5),"y","n")</f>
        <v>n</v>
      </c>
      <c r="V56" t="str">
        <f>IF(AND('Programme Description'!K54&lt;&gt;H$3,'Programme Description'!K54&lt;&gt;H$4,'Programme Description'!K54&lt;&gt;H$5,'Programme Description'!K54&lt;&gt;H$6,'Programme Description'!K54&lt;&gt;H$7),"y","n")</f>
        <v>n</v>
      </c>
      <c r="W56">
        <f>IF('Programme Description'!D54='DATA VALIDATION'!$D$4,1,IF('Programme Description'!D54='DATA VALIDATION'!$D$5,2,IF('Programme Description'!D54&lt;&gt;"",3,0)))</f>
        <v>0</v>
      </c>
      <c r="X56" t="str">
        <f t="shared" si="5"/>
        <v>y</v>
      </c>
      <c r="Y56" t="str">
        <f t="shared" si="6"/>
        <v>n</v>
      </c>
      <c r="Z56" t="str">
        <f>IF(AND('Programme Description'!D54='DATA VALIDATION'!$D$5,'DATA VALIDATION'!Y56="n"),"n","y")</f>
        <v>y</v>
      </c>
      <c r="AA56" t="str">
        <f t="shared" si="7"/>
        <v>n</v>
      </c>
      <c r="AB56" t="str">
        <f t="shared" si="8"/>
        <v>y</v>
      </c>
      <c r="AC56" t="str">
        <f t="shared" si="9"/>
        <v>y</v>
      </c>
      <c r="AE56" t="str">
        <f>IF(AND(A56&gt;0,'Programme Description'!D54=""),"y","n")</f>
        <v>n</v>
      </c>
      <c r="AF56" t="str">
        <f>IF(OR(AND('Programme Description'!D54='DATA VALIDATION'!$D$4,'Programme Description'!E54=""),AND('Programme Description'!D54&lt;&gt;'DATA VALIDATION'!$D$4,'Programme Description'!E54&lt;&gt;"")),"y","n")</f>
        <v>n</v>
      </c>
      <c r="AG56" t="str">
        <f>IF(OR(AND('Programme Description'!D54='DATA VALIDATION'!$D$4,'Programme Description'!F54=""),AND('Programme Description'!D54&lt;&gt;'DATA VALIDATION'!$D$4,'Programme Description'!F54&lt;&gt;"")),"y","n")</f>
        <v>n</v>
      </c>
      <c r="AH56" t="str">
        <f>IF(OR(AND(OR('Programme Description'!D54='DATA VALIDATION'!$D$4,'Programme Description'!D54='DATA VALIDATION'!$D$5),'Programme Description'!G54=""),AND(OR('Programme Description'!D54='DATA VALIDATION'!$D$4,'Programme Description'!D54&lt;&gt;'DATA VALIDATION'!$D$5),'Programme Description'!G54&lt;&gt;"")),"y","n")</f>
        <v>n</v>
      </c>
      <c r="AI56" t="str">
        <f>IF(OR(AND('Programme Description'!D54='DATA VALIDATION'!$D$4,'Programme Description'!H54=""),AND('Programme Description'!D54&lt;&gt;'DATA VALIDATION'!$D$4,'Programme Description'!H54&lt;&gt;"")),"y","n")</f>
        <v>n</v>
      </c>
      <c r="AJ56" t="str">
        <f>IF(OR(AND(OR('Programme Description'!D54='DATA VALIDATION'!$D$4,'Programme Description'!D54='DATA VALIDATION'!$D$5),'Programme Description'!I54=""),AND(OR('Programme Description'!D54='DATA VALIDATION'!$D$4,'Programme Description'!D54&lt;&gt;'DATA VALIDATION'!$D$5),'Programme Description'!I54&lt;&gt;"")),"y","n")</f>
        <v>n</v>
      </c>
      <c r="AK56" t="str">
        <f>IF(OR(AND('Programme Description'!D54='DATA VALIDATION'!$D$4,'Programme Description'!J54=""),AND('Programme Description'!D54&lt;&gt;'DATA VALIDATION'!$D$4,'Programme Description'!J54&lt;&gt;"")),"y","n")</f>
        <v>n</v>
      </c>
      <c r="AL56" t="str">
        <f>IF(OR(AND('Programme Description'!D54='DATA VALIDATION'!$D$4,'Programme Description'!K54=""),AND('Programme Description'!D54&lt;&gt;'DATA VALIDATION'!$D$4,'Programme Description'!K54&lt;&gt;"")),"y","n")</f>
        <v>n</v>
      </c>
    </row>
    <row r="57" spans="1:38">
      <c r="A57">
        <f t="shared" si="0"/>
        <v>0</v>
      </c>
      <c r="B57">
        <f t="shared" si="1"/>
        <v>1</v>
      </c>
      <c r="C57">
        <f>IF('Programme Description'!B55="",0,1)</f>
        <v>0</v>
      </c>
      <c r="D57">
        <f>IF('Programme Description'!C55="",0,1)</f>
        <v>0</v>
      </c>
      <c r="E57">
        <f>IF('Programme Description'!D55="",0,1)</f>
        <v>0</v>
      </c>
      <c r="F57">
        <f>IF('Programme Description'!E55="",0,1)</f>
        <v>0</v>
      </c>
      <c r="G57">
        <f>IF('Programme Description'!F55="",0,1)</f>
        <v>0</v>
      </c>
      <c r="H57">
        <f>IF('Programme Description'!G55="",0,1)</f>
        <v>0</v>
      </c>
      <c r="I57">
        <f>IF('Programme Description'!H55="",0,1)</f>
        <v>0</v>
      </c>
      <c r="J57">
        <f>IF('Programme Description'!I55="",0,1)</f>
        <v>0</v>
      </c>
      <c r="K57">
        <f>IF('Programme Description'!J55="",0,1)</f>
        <v>0</v>
      </c>
      <c r="L57">
        <f>IF('Programme Description'!K55="",0,1)</f>
        <v>0</v>
      </c>
      <c r="M57" t="str">
        <f t="shared" si="2"/>
        <v>n</v>
      </c>
      <c r="N57" t="str">
        <f t="shared" si="3"/>
        <v>n</v>
      </c>
      <c r="O57" t="str">
        <f>IF('Programme Description'!B57&gt;1,IF(('Programme Description'!B55='Programme Description'!B54+1),"y","n"),"n")</f>
        <v>n</v>
      </c>
      <c r="P57">
        <f t="shared" si="4"/>
        <v>0</v>
      </c>
      <c r="Q57" t="str">
        <f>IF(AND('Programme Description'!B55&lt;&gt;C$3,'Programme Description'!B55&lt;&gt;C$4,'Programme Description'!B55&lt;&gt;C$5,'Programme Description'!B55&lt;&gt;C$6,'Programme Description'!B55&lt;&gt;C$7,'Programme Description'!B55&lt;&gt;C$8),"y","n")</f>
        <v>n</v>
      </c>
      <c r="R57" t="str">
        <f>IF(AND('Programme Description'!D55&lt;&gt;D$3,'Programme Description'!D55&lt;&gt;D$4,'Programme Description'!D55&lt;&gt;D$5,'Programme Description'!D55&lt;&gt;D$6,'Programme Description'!D55&lt;&gt;D$7,'Programme Description'!D55&lt;&gt;D$8),"y","n")</f>
        <v>n</v>
      </c>
      <c r="S57" t="str">
        <f>IF(AND('Programme Description'!E55&lt;&gt;E$3,'Programme Description'!E55&lt;&gt;E$4,'Programme Description'!E55&lt;&gt;E$5,'Programme Description'!E55&lt;&gt;E$6,'Programme Description'!E55&lt;&gt;E$7,'Programme Description'!E55&lt;&gt;E$8),"y","n")</f>
        <v>n</v>
      </c>
      <c r="T57" t="str">
        <f>IF(AND('Programme Description'!F55&lt;&gt;F$3,'Programme Description'!F55&lt;&gt;F$4,'Programme Description'!F55&lt;&gt;F$5),"y","n")</f>
        <v>n</v>
      </c>
      <c r="U57" t="str">
        <f>IF(AND('Programme Description'!H55&lt;&gt;G$3,'Programme Description'!H55&lt;&gt;G$4,'Programme Description'!H55&lt;&gt;G$5),"y","n")</f>
        <v>n</v>
      </c>
      <c r="V57" t="str">
        <f>IF(AND('Programme Description'!K55&lt;&gt;H$3,'Programme Description'!K55&lt;&gt;H$4,'Programme Description'!K55&lt;&gt;H$5,'Programme Description'!K55&lt;&gt;H$6,'Programme Description'!K55&lt;&gt;H$7),"y","n")</f>
        <v>n</v>
      </c>
      <c r="W57">
        <f>IF('Programme Description'!D55='DATA VALIDATION'!$D$4,1,IF('Programme Description'!D55='DATA VALIDATION'!$D$5,2,IF('Programme Description'!D55&lt;&gt;"",3,0)))</f>
        <v>0</v>
      </c>
      <c r="X57" t="str">
        <f t="shared" si="5"/>
        <v>y</v>
      </c>
      <c r="Y57" t="str">
        <f t="shared" si="6"/>
        <v>n</v>
      </c>
      <c r="Z57" t="str">
        <f>IF(AND('Programme Description'!D55='DATA VALIDATION'!$D$5,'DATA VALIDATION'!Y57="n"),"n","y")</f>
        <v>y</v>
      </c>
      <c r="AA57" t="str">
        <f t="shared" si="7"/>
        <v>n</v>
      </c>
      <c r="AB57" t="str">
        <f t="shared" si="8"/>
        <v>y</v>
      </c>
      <c r="AC57" t="str">
        <f t="shared" si="9"/>
        <v>y</v>
      </c>
      <c r="AE57" t="str">
        <f>IF(AND(A57&gt;0,'Programme Description'!D55=""),"y","n")</f>
        <v>n</v>
      </c>
      <c r="AF57" t="str">
        <f>IF(OR(AND('Programme Description'!D55='DATA VALIDATION'!$D$4,'Programme Description'!E55=""),AND('Programme Description'!D55&lt;&gt;'DATA VALIDATION'!$D$4,'Programme Description'!E55&lt;&gt;"")),"y","n")</f>
        <v>n</v>
      </c>
      <c r="AG57" t="str">
        <f>IF(OR(AND('Programme Description'!D55='DATA VALIDATION'!$D$4,'Programme Description'!F55=""),AND('Programme Description'!D55&lt;&gt;'DATA VALIDATION'!$D$4,'Programme Description'!F55&lt;&gt;"")),"y","n")</f>
        <v>n</v>
      </c>
      <c r="AH57" t="str">
        <f>IF(OR(AND(OR('Programme Description'!D55='DATA VALIDATION'!$D$4,'Programme Description'!D55='DATA VALIDATION'!$D$5),'Programme Description'!G55=""),AND(OR('Programme Description'!D55='DATA VALIDATION'!$D$4,'Programme Description'!D55&lt;&gt;'DATA VALIDATION'!$D$5),'Programme Description'!G55&lt;&gt;"")),"y","n")</f>
        <v>n</v>
      </c>
      <c r="AI57" t="str">
        <f>IF(OR(AND('Programme Description'!D55='DATA VALIDATION'!$D$4,'Programme Description'!H55=""),AND('Programme Description'!D55&lt;&gt;'DATA VALIDATION'!$D$4,'Programme Description'!H55&lt;&gt;"")),"y","n")</f>
        <v>n</v>
      </c>
      <c r="AJ57" t="str">
        <f>IF(OR(AND(OR('Programme Description'!D55='DATA VALIDATION'!$D$4,'Programme Description'!D55='DATA VALIDATION'!$D$5),'Programme Description'!I55=""),AND(OR('Programme Description'!D55='DATA VALIDATION'!$D$4,'Programme Description'!D55&lt;&gt;'DATA VALIDATION'!$D$5),'Programme Description'!I55&lt;&gt;"")),"y","n")</f>
        <v>n</v>
      </c>
      <c r="AK57" t="str">
        <f>IF(OR(AND('Programme Description'!D55='DATA VALIDATION'!$D$4,'Programme Description'!J55=""),AND('Programme Description'!D55&lt;&gt;'DATA VALIDATION'!$D$4,'Programme Description'!J55&lt;&gt;"")),"y","n")</f>
        <v>n</v>
      </c>
      <c r="AL57" t="str">
        <f>IF(OR(AND('Programme Description'!D55='DATA VALIDATION'!$D$4,'Programme Description'!K55=""),AND('Programme Description'!D55&lt;&gt;'DATA VALIDATION'!$D$4,'Programme Description'!K55&lt;&gt;"")),"y","n")</f>
        <v>n</v>
      </c>
    </row>
    <row r="58" spans="1:38">
      <c r="A58">
        <f t="shared" si="0"/>
        <v>0</v>
      </c>
      <c r="B58">
        <f t="shared" si="1"/>
        <v>1</v>
      </c>
      <c r="C58">
        <f>IF('Programme Description'!B56="",0,1)</f>
        <v>0</v>
      </c>
      <c r="D58">
        <f>IF('Programme Description'!C56="",0,1)</f>
        <v>0</v>
      </c>
      <c r="E58">
        <f>IF('Programme Description'!D56="",0,1)</f>
        <v>0</v>
      </c>
      <c r="F58">
        <f>IF('Programme Description'!E56="",0,1)</f>
        <v>0</v>
      </c>
      <c r="G58">
        <f>IF('Programme Description'!F56="",0,1)</f>
        <v>0</v>
      </c>
      <c r="H58">
        <f>IF('Programme Description'!G56="",0,1)</f>
        <v>0</v>
      </c>
      <c r="I58">
        <f>IF('Programme Description'!H56="",0,1)</f>
        <v>0</v>
      </c>
      <c r="J58">
        <f>IF('Programme Description'!I56="",0,1)</f>
        <v>0</v>
      </c>
      <c r="K58">
        <f>IF('Programme Description'!J56="",0,1)</f>
        <v>0</v>
      </c>
      <c r="L58">
        <f>IF('Programme Description'!K56="",0,1)</f>
        <v>0</v>
      </c>
      <c r="M58" t="str">
        <f t="shared" si="2"/>
        <v>n</v>
      </c>
      <c r="N58" t="str">
        <f t="shared" si="3"/>
        <v>n</v>
      </c>
      <c r="O58" t="str">
        <f>IF('Programme Description'!B58&gt;1,IF(('Programme Description'!B56='Programme Description'!B55+1),"y","n"),"n")</f>
        <v>n</v>
      </c>
      <c r="P58">
        <f t="shared" si="4"/>
        <v>0</v>
      </c>
      <c r="Q58" t="str">
        <f>IF(AND('Programme Description'!B56&lt;&gt;C$3,'Programme Description'!B56&lt;&gt;C$4,'Programme Description'!B56&lt;&gt;C$5,'Programme Description'!B56&lt;&gt;C$6,'Programme Description'!B56&lt;&gt;C$7,'Programme Description'!B56&lt;&gt;C$8),"y","n")</f>
        <v>n</v>
      </c>
      <c r="R58" t="str">
        <f>IF(AND('Programme Description'!D56&lt;&gt;D$3,'Programme Description'!D56&lt;&gt;D$4,'Programme Description'!D56&lt;&gt;D$5,'Programme Description'!D56&lt;&gt;D$6,'Programme Description'!D56&lt;&gt;D$7,'Programme Description'!D56&lt;&gt;D$8),"y","n")</f>
        <v>n</v>
      </c>
      <c r="S58" t="str">
        <f>IF(AND('Programme Description'!E56&lt;&gt;E$3,'Programme Description'!E56&lt;&gt;E$4,'Programme Description'!E56&lt;&gt;E$5,'Programme Description'!E56&lt;&gt;E$6,'Programme Description'!E56&lt;&gt;E$7,'Programme Description'!E56&lt;&gt;E$8),"y","n")</f>
        <v>n</v>
      </c>
      <c r="T58" t="str">
        <f>IF(AND('Programme Description'!F56&lt;&gt;F$3,'Programme Description'!F56&lt;&gt;F$4,'Programme Description'!F56&lt;&gt;F$5),"y","n")</f>
        <v>n</v>
      </c>
      <c r="U58" t="str">
        <f>IF(AND('Programme Description'!H56&lt;&gt;G$3,'Programme Description'!H56&lt;&gt;G$4,'Programme Description'!H56&lt;&gt;G$5),"y","n")</f>
        <v>n</v>
      </c>
      <c r="V58" t="str">
        <f>IF(AND('Programme Description'!K56&lt;&gt;H$3,'Programme Description'!K56&lt;&gt;H$4,'Programme Description'!K56&lt;&gt;H$5,'Programme Description'!K56&lt;&gt;H$6,'Programme Description'!K56&lt;&gt;H$7),"y","n")</f>
        <v>n</v>
      </c>
      <c r="W58">
        <f>IF('Programme Description'!D56='DATA VALIDATION'!$D$4,1,IF('Programme Description'!D56='DATA VALIDATION'!$D$5,2,IF('Programme Description'!D56&lt;&gt;"",3,0)))</f>
        <v>0</v>
      </c>
      <c r="X58" t="str">
        <f t="shared" si="5"/>
        <v>y</v>
      </c>
      <c r="Y58" t="str">
        <f t="shared" si="6"/>
        <v>n</v>
      </c>
      <c r="Z58" t="str">
        <f>IF(AND('Programme Description'!D56='DATA VALIDATION'!$D$5,'DATA VALIDATION'!Y58="n"),"n","y")</f>
        <v>y</v>
      </c>
      <c r="AA58" t="str">
        <f t="shared" si="7"/>
        <v>n</v>
      </c>
      <c r="AB58" t="str">
        <f t="shared" si="8"/>
        <v>y</v>
      </c>
      <c r="AC58" t="str">
        <f t="shared" si="9"/>
        <v>y</v>
      </c>
      <c r="AE58" t="str">
        <f>IF(AND(A58&gt;0,'Programme Description'!D56=""),"y","n")</f>
        <v>n</v>
      </c>
      <c r="AF58" t="str">
        <f>IF(OR(AND('Programme Description'!D56='DATA VALIDATION'!$D$4,'Programme Description'!E56=""),AND('Programme Description'!D56&lt;&gt;'DATA VALIDATION'!$D$4,'Programme Description'!E56&lt;&gt;"")),"y","n")</f>
        <v>n</v>
      </c>
      <c r="AG58" t="str">
        <f>IF(OR(AND('Programme Description'!D56='DATA VALIDATION'!$D$4,'Programme Description'!F56=""),AND('Programme Description'!D56&lt;&gt;'DATA VALIDATION'!$D$4,'Programme Description'!F56&lt;&gt;"")),"y","n")</f>
        <v>n</v>
      </c>
      <c r="AH58" t="str">
        <f>IF(OR(AND(OR('Programme Description'!D56='DATA VALIDATION'!$D$4,'Programme Description'!D56='DATA VALIDATION'!$D$5),'Programme Description'!G56=""),AND(OR('Programme Description'!D56='DATA VALIDATION'!$D$4,'Programme Description'!D56&lt;&gt;'DATA VALIDATION'!$D$5),'Programme Description'!G56&lt;&gt;"")),"y","n")</f>
        <v>n</v>
      </c>
      <c r="AI58" t="str">
        <f>IF(OR(AND('Programme Description'!D56='DATA VALIDATION'!$D$4,'Programme Description'!H56=""),AND('Programme Description'!D56&lt;&gt;'DATA VALIDATION'!$D$4,'Programme Description'!H56&lt;&gt;"")),"y","n")</f>
        <v>n</v>
      </c>
      <c r="AJ58" t="str">
        <f>IF(OR(AND(OR('Programme Description'!D56='DATA VALIDATION'!$D$4,'Programme Description'!D56='DATA VALIDATION'!$D$5),'Programme Description'!I56=""),AND(OR('Programme Description'!D56='DATA VALIDATION'!$D$4,'Programme Description'!D56&lt;&gt;'DATA VALIDATION'!$D$5),'Programme Description'!I56&lt;&gt;"")),"y","n")</f>
        <v>n</v>
      </c>
      <c r="AK58" t="str">
        <f>IF(OR(AND('Programme Description'!D56='DATA VALIDATION'!$D$4,'Programme Description'!J56=""),AND('Programme Description'!D56&lt;&gt;'DATA VALIDATION'!$D$4,'Programme Description'!J56&lt;&gt;"")),"y","n")</f>
        <v>n</v>
      </c>
      <c r="AL58" t="str">
        <f>IF(OR(AND('Programme Description'!D56='DATA VALIDATION'!$D$4,'Programme Description'!K56=""),AND('Programme Description'!D56&lt;&gt;'DATA VALIDATION'!$D$4,'Programme Description'!K56&lt;&gt;"")),"y","n")</f>
        <v>n</v>
      </c>
    </row>
    <row r="59" spans="1:38">
      <c r="A59">
        <f t="shared" si="0"/>
        <v>0</v>
      </c>
      <c r="B59">
        <f t="shared" si="1"/>
        <v>1</v>
      </c>
      <c r="C59">
        <f>IF('Programme Description'!B57="",0,1)</f>
        <v>0</v>
      </c>
      <c r="D59">
        <f>IF('Programme Description'!C57="",0,1)</f>
        <v>0</v>
      </c>
      <c r="E59">
        <f>IF('Programme Description'!D57="",0,1)</f>
        <v>0</v>
      </c>
      <c r="F59">
        <f>IF('Programme Description'!E57="",0,1)</f>
        <v>0</v>
      </c>
      <c r="G59">
        <f>IF('Programme Description'!F57="",0,1)</f>
        <v>0</v>
      </c>
      <c r="H59">
        <f>IF('Programme Description'!G57="",0,1)</f>
        <v>0</v>
      </c>
      <c r="I59">
        <f>IF('Programme Description'!H57="",0,1)</f>
        <v>0</v>
      </c>
      <c r="J59">
        <f>IF('Programme Description'!I57="",0,1)</f>
        <v>0</v>
      </c>
      <c r="K59">
        <f>IF('Programme Description'!J57="",0,1)</f>
        <v>0</v>
      </c>
      <c r="L59">
        <f>IF('Programme Description'!K57="",0,1)</f>
        <v>0</v>
      </c>
      <c r="M59" t="str">
        <f t="shared" si="2"/>
        <v>n</v>
      </c>
      <c r="N59" t="str">
        <f t="shared" si="3"/>
        <v>n</v>
      </c>
      <c r="O59" t="str">
        <f>IF('Programme Description'!B59&gt;1,IF(('Programme Description'!B57='Programme Description'!B56+1),"y","n"),"n")</f>
        <v>n</v>
      </c>
      <c r="P59">
        <f t="shared" si="4"/>
        <v>0</v>
      </c>
      <c r="Q59" t="str">
        <f>IF(AND('Programme Description'!B57&lt;&gt;C$3,'Programme Description'!B57&lt;&gt;C$4,'Programme Description'!B57&lt;&gt;C$5,'Programme Description'!B57&lt;&gt;C$6,'Programme Description'!B57&lt;&gt;C$7,'Programme Description'!B57&lt;&gt;C$8),"y","n")</f>
        <v>n</v>
      </c>
      <c r="R59" t="str">
        <f>IF(AND('Programme Description'!D57&lt;&gt;D$3,'Programme Description'!D57&lt;&gt;D$4,'Programme Description'!D57&lt;&gt;D$5,'Programme Description'!D57&lt;&gt;D$6,'Programme Description'!D57&lt;&gt;D$7,'Programme Description'!D57&lt;&gt;D$8),"y","n")</f>
        <v>n</v>
      </c>
      <c r="S59" t="str">
        <f>IF(AND('Programme Description'!E57&lt;&gt;E$3,'Programme Description'!E57&lt;&gt;E$4,'Programme Description'!E57&lt;&gt;E$5,'Programme Description'!E57&lt;&gt;E$6,'Programme Description'!E57&lt;&gt;E$7,'Programme Description'!E57&lt;&gt;E$8),"y","n")</f>
        <v>n</v>
      </c>
      <c r="T59" t="str">
        <f>IF(AND('Programme Description'!F57&lt;&gt;F$3,'Programme Description'!F57&lt;&gt;F$4,'Programme Description'!F57&lt;&gt;F$5),"y","n")</f>
        <v>n</v>
      </c>
      <c r="U59" t="str">
        <f>IF(AND('Programme Description'!H57&lt;&gt;G$3,'Programme Description'!H57&lt;&gt;G$4,'Programme Description'!H57&lt;&gt;G$5),"y","n")</f>
        <v>n</v>
      </c>
      <c r="V59" t="str">
        <f>IF(AND('Programme Description'!K57&lt;&gt;H$3,'Programme Description'!K57&lt;&gt;H$4,'Programme Description'!K57&lt;&gt;H$5,'Programme Description'!K57&lt;&gt;H$6,'Programme Description'!K57&lt;&gt;H$7),"y","n")</f>
        <v>n</v>
      </c>
      <c r="W59">
        <f>IF('Programme Description'!D57='DATA VALIDATION'!$D$4,1,IF('Programme Description'!D57='DATA VALIDATION'!$D$5,2,IF('Programme Description'!D57&lt;&gt;"",3,0)))</f>
        <v>0</v>
      </c>
      <c r="X59" t="str">
        <f t="shared" si="5"/>
        <v>y</v>
      </c>
      <c r="Y59" t="str">
        <f t="shared" si="6"/>
        <v>n</v>
      </c>
      <c r="Z59" t="str">
        <f>IF(AND('Programme Description'!D57='DATA VALIDATION'!$D$5,'DATA VALIDATION'!Y59="n"),"n","y")</f>
        <v>y</v>
      </c>
      <c r="AA59" t="str">
        <f t="shared" si="7"/>
        <v>n</v>
      </c>
      <c r="AB59" t="str">
        <f t="shared" si="8"/>
        <v>y</v>
      </c>
      <c r="AC59" t="str">
        <f t="shared" si="9"/>
        <v>y</v>
      </c>
      <c r="AE59" t="str">
        <f>IF(AND(A59&gt;0,'Programme Description'!D57=""),"y","n")</f>
        <v>n</v>
      </c>
      <c r="AF59" t="str">
        <f>IF(OR(AND('Programme Description'!D57='DATA VALIDATION'!$D$4,'Programme Description'!E57=""),AND('Programme Description'!D57&lt;&gt;'DATA VALIDATION'!$D$4,'Programme Description'!E57&lt;&gt;"")),"y","n")</f>
        <v>n</v>
      </c>
      <c r="AG59" t="str">
        <f>IF(OR(AND('Programme Description'!D57='DATA VALIDATION'!$D$4,'Programme Description'!F57=""),AND('Programme Description'!D57&lt;&gt;'DATA VALIDATION'!$D$4,'Programme Description'!F57&lt;&gt;"")),"y","n")</f>
        <v>n</v>
      </c>
      <c r="AH59" t="str">
        <f>IF(OR(AND(OR('Programme Description'!D57='DATA VALIDATION'!$D$4,'Programme Description'!D57='DATA VALIDATION'!$D$5),'Programme Description'!G57=""),AND(OR('Programme Description'!D57='DATA VALIDATION'!$D$4,'Programme Description'!D57&lt;&gt;'DATA VALIDATION'!$D$5),'Programme Description'!G57&lt;&gt;"")),"y","n")</f>
        <v>n</v>
      </c>
      <c r="AI59" t="str">
        <f>IF(OR(AND('Programme Description'!D57='DATA VALIDATION'!$D$4,'Programme Description'!H57=""),AND('Programme Description'!D57&lt;&gt;'DATA VALIDATION'!$D$4,'Programme Description'!H57&lt;&gt;"")),"y","n")</f>
        <v>n</v>
      </c>
      <c r="AJ59" t="str">
        <f>IF(OR(AND(OR('Programme Description'!D57='DATA VALIDATION'!$D$4,'Programme Description'!D57='DATA VALIDATION'!$D$5),'Programme Description'!I57=""),AND(OR('Programme Description'!D57='DATA VALIDATION'!$D$4,'Programme Description'!D57&lt;&gt;'DATA VALIDATION'!$D$5),'Programme Description'!I57&lt;&gt;"")),"y","n")</f>
        <v>n</v>
      </c>
      <c r="AK59" t="str">
        <f>IF(OR(AND('Programme Description'!D57='DATA VALIDATION'!$D$4,'Programme Description'!J57=""),AND('Programme Description'!D57&lt;&gt;'DATA VALIDATION'!$D$4,'Programme Description'!J57&lt;&gt;"")),"y","n")</f>
        <v>n</v>
      </c>
      <c r="AL59" t="str">
        <f>IF(OR(AND('Programme Description'!D57='DATA VALIDATION'!$D$4,'Programme Description'!K57=""),AND('Programme Description'!D57&lt;&gt;'DATA VALIDATION'!$D$4,'Programme Description'!K57&lt;&gt;"")),"y","n")</f>
        <v>n</v>
      </c>
    </row>
    <row r="60" spans="1:38">
      <c r="A60">
        <f t="shared" si="0"/>
        <v>0</v>
      </c>
      <c r="B60">
        <f t="shared" si="1"/>
        <v>1</v>
      </c>
      <c r="C60">
        <f>IF('Programme Description'!B58="",0,1)</f>
        <v>0</v>
      </c>
      <c r="D60">
        <f>IF('Programme Description'!C58="",0,1)</f>
        <v>0</v>
      </c>
      <c r="E60">
        <f>IF('Programme Description'!D58="",0,1)</f>
        <v>0</v>
      </c>
      <c r="F60">
        <f>IF('Programme Description'!E58="",0,1)</f>
        <v>0</v>
      </c>
      <c r="G60">
        <f>IF('Programme Description'!F58="",0,1)</f>
        <v>0</v>
      </c>
      <c r="H60">
        <f>IF('Programme Description'!G58="",0,1)</f>
        <v>0</v>
      </c>
      <c r="I60">
        <f>IF('Programme Description'!H58="",0,1)</f>
        <v>0</v>
      </c>
      <c r="J60">
        <f>IF('Programme Description'!I58="",0,1)</f>
        <v>0</v>
      </c>
      <c r="K60">
        <f>IF('Programme Description'!J58="",0,1)</f>
        <v>0</v>
      </c>
      <c r="L60">
        <f>IF('Programme Description'!K58="",0,1)</f>
        <v>0</v>
      </c>
      <c r="M60" t="str">
        <f t="shared" si="2"/>
        <v>n</v>
      </c>
      <c r="N60" t="str">
        <f t="shared" si="3"/>
        <v>n</v>
      </c>
      <c r="O60" t="str">
        <f>IF('Programme Description'!B60&gt;1,IF(('Programme Description'!B58='Programme Description'!B57+1),"y","n"),"n")</f>
        <v>n</v>
      </c>
      <c r="P60">
        <f t="shared" si="4"/>
        <v>0</v>
      </c>
      <c r="Q60" t="str">
        <f>IF(AND('Programme Description'!B58&lt;&gt;C$3,'Programme Description'!B58&lt;&gt;C$4,'Programme Description'!B58&lt;&gt;C$5,'Programme Description'!B58&lt;&gt;C$6,'Programme Description'!B58&lt;&gt;C$7,'Programme Description'!B58&lt;&gt;C$8),"y","n")</f>
        <v>n</v>
      </c>
      <c r="R60" t="str">
        <f>IF(AND('Programme Description'!D58&lt;&gt;D$3,'Programme Description'!D58&lt;&gt;D$4,'Programme Description'!D58&lt;&gt;D$5,'Programme Description'!D58&lt;&gt;D$6,'Programme Description'!D58&lt;&gt;D$7,'Programme Description'!D58&lt;&gt;D$8),"y","n")</f>
        <v>n</v>
      </c>
      <c r="S60" t="str">
        <f>IF(AND('Programme Description'!E58&lt;&gt;E$3,'Programme Description'!E58&lt;&gt;E$4,'Programme Description'!E58&lt;&gt;E$5,'Programme Description'!E58&lt;&gt;E$6,'Programme Description'!E58&lt;&gt;E$7,'Programme Description'!E58&lt;&gt;E$8),"y","n")</f>
        <v>n</v>
      </c>
      <c r="T60" t="str">
        <f>IF(AND('Programme Description'!F58&lt;&gt;F$3,'Programme Description'!F58&lt;&gt;F$4,'Programme Description'!F58&lt;&gt;F$5),"y","n")</f>
        <v>n</v>
      </c>
      <c r="U60" t="str">
        <f>IF(AND('Programme Description'!H58&lt;&gt;G$3,'Programme Description'!H58&lt;&gt;G$4,'Programme Description'!H58&lt;&gt;G$5),"y","n")</f>
        <v>n</v>
      </c>
      <c r="V60" t="str">
        <f>IF(AND('Programme Description'!K58&lt;&gt;H$3,'Programme Description'!K58&lt;&gt;H$4,'Programme Description'!K58&lt;&gt;H$5,'Programme Description'!K58&lt;&gt;H$6,'Programme Description'!K58&lt;&gt;H$7),"y","n")</f>
        <v>n</v>
      </c>
      <c r="W60">
        <f>IF('Programme Description'!D58='DATA VALIDATION'!$D$4,1,IF('Programme Description'!D58='DATA VALIDATION'!$D$5,2,IF('Programme Description'!D58&lt;&gt;"",3,0)))</f>
        <v>0</v>
      </c>
      <c r="X60" t="str">
        <f t="shared" si="5"/>
        <v>y</v>
      </c>
      <c r="Y60" t="str">
        <f t="shared" si="6"/>
        <v>n</v>
      </c>
      <c r="Z60" t="str">
        <f>IF(AND('Programme Description'!D58='DATA VALIDATION'!$D$5,'DATA VALIDATION'!Y60="n"),"n","y")</f>
        <v>y</v>
      </c>
      <c r="AA60" t="str">
        <f t="shared" si="7"/>
        <v>n</v>
      </c>
      <c r="AB60" t="str">
        <f t="shared" si="8"/>
        <v>y</v>
      </c>
      <c r="AC60" t="str">
        <f t="shared" si="9"/>
        <v>y</v>
      </c>
      <c r="AE60" t="str">
        <f>IF(AND(A60&gt;0,'Programme Description'!D58=""),"y","n")</f>
        <v>n</v>
      </c>
      <c r="AF60" t="str">
        <f>IF(OR(AND('Programme Description'!D58='DATA VALIDATION'!$D$4,'Programme Description'!E58=""),AND('Programme Description'!D58&lt;&gt;'DATA VALIDATION'!$D$4,'Programme Description'!E58&lt;&gt;"")),"y","n")</f>
        <v>n</v>
      </c>
      <c r="AG60" t="str">
        <f>IF(OR(AND('Programme Description'!D58='DATA VALIDATION'!$D$4,'Programme Description'!F58=""),AND('Programme Description'!D58&lt;&gt;'DATA VALIDATION'!$D$4,'Programme Description'!F58&lt;&gt;"")),"y","n")</f>
        <v>n</v>
      </c>
      <c r="AH60" t="str">
        <f>IF(OR(AND(OR('Programme Description'!D58='DATA VALIDATION'!$D$4,'Programme Description'!D58='DATA VALIDATION'!$D$5),'Programme Description'!G58=""),AND(OR('Programme Description'!D58='DATA VALIDATION'!$D$4,'Programme Description'!D58&lt;&gt;'DATA VALIDATION'!$D$5),'Programme Description'!G58&lt;&gt;"")),"y","n")</f>
        <v>n</v>
      </c>
      <c r="AI60" t="str">
        <f>IF(OR(AND('Programme Description'!D58='DATA VALIDATION'!$D$4,'Programme Description'!H58=""),AND('Programme Description'!D58&lt;&gt;'DATA VALIDATION'!$D$4,'Programme Description'!H58&lt;&gt;"")),"y","n")</f>
        <v>n</v>
      </c>
      <c r="AJ60" t="str">
        <f>IF(OR(AND(OR('Programme Description'!D58='DATA VALIDATION'!$D$4,'Programme Description'!D58='DATA VALIDATION'!$D$5),'Programme Description'!I58=""),AND(OR('Programme Description'!D58='DATA VALIDATION'!$D$4,'Programme Description'!D58&lt;&gt;'DATA VALIDATION'!$D$5),'Programme Description'!I58&lt;&gt;"")),"y","n")</f>
        <v>n</v>
      </c>
      <c r="AK60" t="str">
        <f>IF(OR(AND('Programme Description'!D58='DATA VALIDATION'!$D$4,'Programme Description'!J58=""),AND('Programme Description'!D58&lt;&gt;'DATA VALIDATION'!$D$4,'Programme Description'!J58&lt;&gt;"")),"y","n")</f>
        <v>n</v>
      </c>
      <c r="AL60" t="str">
        <f>IF(OR(AND('Programme Description'!D58='DATA VALIDATION'!$D$4,'Programme Description'!K58=""),AND('Programme Description'!D58&lt;&gt;'DATA VALIDATION'!$D$4,'Programme Description'!K58&lt;&gt;"")),"y","n")</f>
        <v>n</v>
      </c>
    </row>
    <row r="61" spans="1:38">
      <c r="A61">
        <f t="shared" si="0"/>
        <v>0</v>
      </c>
      <c r="B61">
        <f t="shared" si="1"/>
        <v>1</v>
      </c>
      <c r="C61">
        <f>IF('Programme Description'!B59="",0,1)</f>
        <v>0</v>
      </c>
      <c r="D61">
        <f>IF('Programme Description'!C59="",0,1)</f>
        <v>0</v>
      </c>
      <c r="E61">
        <f>IF('Programme Description'!D59="",0,1)</f>
        <v>0</v>
      </c>
      <c r="F61">
        <f>IF('Programme Description'!E59="",0,1)</f>
        <v>0</v>
      </c>
      <c r="G61">
        <f>IF('Programme Description'!F59="",0,1)</f>
        <v>0</v>
      </c>
      <c r="H61">
        <f>IF('Programme Description'!G59="",0,1)</f>
        <v>0</v>
      </c>
      <c r="I61">
        <f>IF('Programme Description'!H59="",0,1)</f>
        <v>0</v>
      </c>
      <c r="J61">
        <f>IF('Programme Description'!I59="",0,1)</f>
        <v>0</v>
      </c>
      <c r="K61">
        <f>IF('Programme Description'!J59="",0,1)</f>
        <v>0</v>
      </c>
      <c r="L61">
        <f>IF('Programme Description'!K59="",0,1)</f>
        <v>0</v>
      </c>
      <c r="M61" t="str">
        <f t="shared" si="2"/>
        <v>n</v>
      </c>
      <c r="N61" t="str">
        <f t="shared" si="3"/>
        <v>n</v>
      </c>
      <c r="O61" t="str">
        <f>IF('Programme Description'!B61&gt;1,IF(('Programme Description'!B59='Programme Description'!B58+1),"y","n"),"n")</f>
        <v>n</v>
      </c>
      <c r="P61">
        <f t="shared" si="4"/>
        <v>0</v>
      </c>
      <c r="Q61" t="str">
        <f>IF(AND('Programme Description'!B59&lt;&gt;C$3,'Programme Description'!B59&lt;&gt;C$4,'Programme Description'!B59&lt;&gt;C$5,'Programme Description'!B59&lt;&gt;C$6,'Programme Description'!B59&lt;&gt;C$7,'Programme Description'!B59&lt;&gt;C$8),"y","n")</f>
        <v>n</v>
      </c>
      <c r="R61" t="str">
        <f>IF(AND('Programme Description'!D59&lt;&gt;D$3,'Programme Description'!D59&lt;&gt;D$4,'Programme Description'!D59&lt;&gt;D$5,'Programme Description'!D59&lt;&gt;D$6,'Programme Description'!D59&lt;&gt;D$7,'Programme Description'!D59&lt;&gt;D$8),"y","n")</f>
        <v>n</v>
      </c>
      <c r="S61" t="str">
        <f>IF(AND('Programme Description'!E59&lt;&gt;E$3,'Programme Description'!E59&lt;&gt;E$4,'Programme Description'!E59&lt;&gt;E$5,'Programme Description'!E59&lt;&gt;E$6,'Programme Description'!E59&lt;&gt;E$7,'Programme Description'!E59&lt;&gt;E$8),"y","n")</f>
        <v>n</v>
      </c>
      <c r="T61" t="str">
        <f>IF(AND('Programme Description'!F59&lt;&gt;F$3,'Programme Description'!F59&lt;&gt;F$4,'Programme Description'!F59&lt;&gt;F$5),"y","n")</f>
        <v>n</v>
      </c>
      <c r="U61" t="str">
        <f>IF(AND('Programme Description'!H59&lt;&gt;G$3,'Programme Description'!H59&lt;&gt;G$4,'Programme Description'!H59&lt;&gt;G$5),"y","n")</f>
        <v>n</v>
      </c>
      <c r="V61" t="str">
        <f>IF(AND('Programme Description'!K59&lt;&gt;H$3,'Programme Description'!K59&lt;&gt;H$4,'Programme Description'!K59&lt;&gt;H$5,'Programme Description'!K59&lt;&gt;H$6,'Programme Description'!K59&lt;&gt;H$7),"y","n")</f>
        <v>n</v>
      </c>
      <c r="W61">
        <f>IF('Programme Description'!D59='DATA VALIDATION'!$D$4,1,IF('Programme Description'!D59='DATA VALIDATION'!$D$5,2,IF('Programme Description'!D59&lt;&gt;"",3,0)))</f>
        <v>0</v>
      </c>
      <c r="X61" t="str">
        <f t="shared" si="5"/>
        <v>y</v>
      </c>
      <c r="Y61" t="str">
        <f t="shared" si="6"/>
        <v>n</v>
      </c>
      <c r="Z61" t="str">
        <f>IF(AND('Programme Description'!D59='DATA VALIDATION'!$D$5,'DATA VALIDATION'!Y61="n"),"n","y")</f>
        <v>y</v>
      </c>
      <c r="AA61" t="str">
        <f t="shared" si="7"/>
        <v>n</v>
      </c>
      <c r="AB61" t="str">
        <f t="shared" si="8"/>
        <v>y</v>
      </c>
      <c r="AC61" t="str">
        <f t="shared" si="9"/>
        <v>y</v>
      </c>
      <c r="AE61" t="str">
        <f>IF(AND(A61&gt;0,'Programme Description'!D59=""),"y","n")</f>
        <v>n</v>
      </c>
      <c r="AF61" t="str">
        <f>IF(OR(AND('Programme Description'!D59='DATA VALIDATION'!$D$4,'Programme Description'!E59=""),AND('Programme Description'!D59&lt;&gt;'DATA VALIDATION'!$D$4,'Programme Description'!E59&lt;&gt;"")),"y","n")</f>
        <v>n</v>
      </c>
      <c r="AG61" t="str">
        <f>IF(OR(AND('Programme Description'!D59='DATA VALIDATION'!$D$4,'Programme Description'!F59=""),AND('Programme Description'!D59&lt;&gt;'DATA VALIDATION'!$D$4,'Programme Description'!F59&lt;&gt;"")),"y","n")</f>
        <v>n</v>
      </c>
      <c r="AH61" t="str">
        <f>IF(OR(AND(OR('Programme Description'!D59='DATA VALIDATION'!$D$4,'Programme Description'!D59='DATA VALIDATION'!$D$5),'Programme Description'!G59=""),AND(OR('Programme Description'!D59='DATA VALIDATION'!$D$4,'Programme Description'!D59&lt;&gt;'DATA VALIDATION'!$D$5),'Programme Description'!G59&lt;&gt;"")),"y","n")</f>
        <v>n</v>
      </c>
      <c r="AI61" t="str">
        <f>IF(OR(AND('Programme Description'!D59='DATA VALIDATION'!$D$4,'Programme Description'!H59=""),AND('Programme Description'!D59&lt;&gt;'DATA VALIDATION'!$D$4,'Programme Description'!H59&lt;&gt;"")),"y","n")</f>
        <v>n</v>
      </c>
      <c r="AJ61" t="str">
        <f>IF(OR(AND(OR('Programme Description'!D59='DATA VALIDATION'!$D$4,'Programme Description'!D59='DATA VALIDATION'!$D$5),'Programme Description'!I59=""),AND(OR('Programme Description'!D59='DATA VALIDATION'!$D$4,'Programme Description'!D59&lt;&gt;'DATA VALIDATION'!$D$5),'Programme Description'!I59&lt;&gt;"")),"y","n")</f>
        <v>n</v>
      </c>
      <c r="AK61" t="str">
        <f>IF(OR(AND('Programme Description'!D59='DATA VALIDATION'!$D$4,'Programme Description'!J59=""),AND('Programme Description'!D59&lt;&gt;'DATA VALIDATION'!$D$4,'Programme Description'!J59&lt;&gt;"")),"y","n")</f>
        <v>n</v>
      </c>
      <c r="AL61" t="str">
        <f>IF(OR(AND('Programme Description'!D59='DATA VALIDATION'!$D$4,'Programme Description'!K59=""),AND('Programme Description'!D59&lt;&gt;'DATA VALIDATION'!$D$4,'Programme Description'!K59&lt;&gt;"")),"y","n")</f>
        <v>n</v>
      </c>
    </row>
    <row r="62" spans="1:38">
      <c r="A62">
        <f t="shared" si="0"/>
        <v>0</v>
      </c>
      <c r="B62">
        <f t="shared" si="1"/>
        <v>1</v>
      </c>
      <c r="C62">
        <f>IF('Programme Description'!B60="",0,1)</f>
        <v>0</v>
      </c>
      <c r="D62">
        <f>IF('Programme Description'!C60="",0,1)</f>
        <v>0</v>
      </c>
      <c r="E62">
        <f>IF('Programme Description'!D60="",0,1)</f>
        <v>0</v>
      </c>
      <c r="F62">
        <f>IF('Programme Description'!E60="",0,1)</f>
        <v>0</v>
      </c>
      <c r="G62">
        <f>IF('Programme Description'!F60="",0,1)</f>
        <v>0</v>
      </c>
      <c r="H62">
        <f>IF('Programme Description'!G60="",0,1)</f>
        <v>0</v>
      </c>
      <c r="I62">
        <f>IF('Programme Description'!H60="",0,1)</f>
        <v>0</v>
      </c>
      <c r="J62">
        <f>IF('Programme Description'!I60="",0,1)</f>
        <v>0</v>
      </c>
      <c r="K62">
        <f>IF('Programme Description'!J60="",0,1)</f>
        <v>0</v>
      </c>
      <c r="L62">
        <f>IF('Programme Description'!K60="",0,1)</f>
        <v>0</v>
      </c>
      <c r="M62" t="str">
        <f t="shared" si="2"/>
        <v>n</v>
      </c>
      <c r="N62" t="str">
        <f t="shared" si="3"/>
        <v>n</v>
      </c>
      <c r="O62" t="str">
        <f>IF('Programme Description'!B62&gt;1,IF(('Programme Description'!B60='Programme Description'!B59+1),"y","n"),"n")</f>
        <v>n</v>
      </c>
      <c r="P62">
        <f t="shared" si="4"/>
        <v>0</v>
      </c>
      <c r="Q62" t="str">
        <f>IF(AND('Programme Description'!B60&lt;&gt;C$3,'Programme Description'!B60&lt;&gt;C$4,'Programme Description'!B60&lt;&gt;C$5,'Programme Description'!B60&lt;&gt;C$6,'Programme Description'!B60&lt;&gt;C$7,'Programme Description'!B60&lt;&gt;C$8),"y","n")</f>
        <v>n</v>
      </c>
      <c r="R62" t="str">
        <f>IF(AND('Programme Description'!D60&lt;&gt;D$3,'Programme Description'!D60&lt;&gt;D$4,'Programme Description'!D60&lt;&gt;D$5,'Programme Description'!D60&lt;&gt;D$6,'Programme Description'!D60&lt;&gt;D$7,'Programme Description'!D60&lt;&gt;D$8),"y","n")</f>
        <v>n</v>
      </c>
      <c r="S62" t="str">
        <f>IF(AND('Programme Description'!E60&lt;&gt;E$3,'Programme Description'!E60&lt;&gt;E$4,'Programme Description'!E60&lt;&gt;E$5,'Programme Description'!E60&lt;&gt;E$6,'Programme Description'!E60&lt;&gt;E$7,'Programme Description'!E60&lt;&gt;E$8),"y","n")</f>
        <v>n</v>
      </c>
      <c r="T62" t="str">
        <f>IF(AND('Programme Description'!F60&lt;&gt;F$3,'Programme Description'!F60&lt;&gt;F$4,'Programme Description'!F60&lt;&gt;F$5),"y","n")</f>
        <v>n</v>
      </c>
      <c r="U62" t="str">
        <f>IF(AND('Programme Description'!H60&lt;&gt;G$3,'Programme Description'!H60&lt;&gt;G$4,'Programme Description'!H60&lt;&gt;G$5),"y","n")</f>
        <v>n</v>
      </c>
      <c r="V62" t="str">
        <f>IF(AND('Programme Description'!K60&lt;&gt;H$3,'Programme Description'!K60&lt;&gt;H$4,'Programme Description'!K60&lt;&gt;H$5,'Programme Description'!K60&lt;&gt;H$6,'Programme Description'!K60&lt;&gt;H$7),"y","n")</f>
        <v>n</v>
      </c>
      <c r="W62">
        <f>IF('Programme Description'!D60='DATA VALIDATION'!$D$4,1,IF('Programme Description'!D60='DATA VALIDATION'!$D$5,2,IF('Programme Description'!D60&lt;&gt;"",3,0)))</f>
        <v>0</v>
      </c>
      <c r="X62" t="str">
        <f t="shared" si="5"/>
        <v>y</v>
      </c>
      <c r="Y62" t="str">
        <f t="shared" si="6"/>
        <v>n</v>
      </c>
      <c r="Z62" t="str">
        <f>IF(AND('Programme Description'!D60='DATA VALIDATION'!$D$5,'DATA VALIDATION'!Y62="n"),"n","y")</f>
        <v>y</v>
      </c>
      <c r="AA62" t="str">
        <f t="shared" si="7"/>
        <v>n</v>
      </c>
      <c r="AB62" t="str">
        <f t="shared" si="8"/>
        <v>y</v>
      </c>
      <c r="AC62" t="str">
        <f t="shared" si="9"/>
        <v>y</v>
      </c>
      <c r="AE62" t="str">
        <f>IF(AND(A62&gt;0,'Programme Description'!D60=""),"y","n")</f>
        <v>n</v>
      </c>
      <c r="AF62" t="str">
        <f>IF(OR(AND('Programme Description'!D60='DATA VALIDATION'!$D$4,'Programme Description'!E60=""),AND('Programme Description'!D60&lt;&gt;'DATA VALIDATION'!$D$4,'Programme Description'!E60&lt;&gt;"")),"y","n")</f>
        <v>n</v>
      </c>
      <c r="AG62" t="str">
        <f>IF(OR(AND('Programme Description'!D60='DATA VALIDATION'!$D$4,'Programme Description'!F60=""),AND('Programme Description'!D60&lt;&gt;'DATA VALIDATION'!$D$4,'Programme Description'!F60&lt;&gt;"")),"y","n")</f>
        <v>n</v>
      </c>
      <c r="AH62" t="str">
        <f>IF(OR(AND(OR('Programme Description'!D60='DATA VALIDATION'!$D$4,'Programme Description'!D60='DATA VALIDATION'!$D$5),'Programme Description'!G60=""),AND(OR('Programme Description'!D60='DATA VALIDATION'!$D$4,'Programme Description'!D60&lt;&gt;'DATA VALIDATION'!$D$5),'Programme Description'!G60&lt;&gt;"")),"y","n")</f>
        <v>n</v>
      </c>
      <c r="AI62" t="str">
        <f>IF(OR(AND('Programme Description'!D60='DATA VALIDATION'!$D$4,'Programme Description'!H60=""),AND('Programme Description'!D60&lt;&gt;'DATA VALIDATION'!$D$4,'Programme Description'!H60&lt;&gt;"")),"y","n")</f>
        <v>n</v>
      </c>
      <c r="AJ62" t="str">
        <f>IF(OR(AND(OR('Programme Description'!D60='DATA VALIDATION'!$D$4,'Programme Description'!D60='DATA VALIDATION'!$D$5),'Programme Description'!I60=""),AND(OR('Programme Description'!D60='DATA VALIDATION'!$D$4,'Programme Description'!D60&lt;&gt;'DATA VALIDATION'!$D$5),'Programme Description'!I60&lt;&gt;"")),"y","n")</f>
        <v>n</v>
      </c>
      <c r="AK62" t="str">
        <f>IF(OR(AND('Programme Description'!D60='DATA VALIDATION'!$D$4,'Programme Description'!J60=""),AND('Programme Description'!D60&lt;&gt;'DATA VALIDATION'!$D$4,'Programme Description'!J60&lt;&gt;"")),"y","n")</f>
        <v>n</v>
      </c>
      <c r="AL62" t="str">
        <f>IF(OR(AND('Programme Description'!D60='DATA VALIDATION'!$D$4,'Programme Description'!K60=""),AND('Programme Description'!D60&lt;&gt;'DATA VALIDATION'!$D$4,'Programme Description'!K60&lt;&gt;"")),"y","n")</f>
        <v>n</v>
      </c>
    </row>
    <row r="63" spans="1:38">
      <c r="A63">
        <f t="shared" si="0"/>
        <v>0</v>
      </c>
      <c r="B63">
        <f t="shared" si="1"/>
        <v>1</v>
      </c>
      <c r="C63">
        <f>IF('Programme Description'!B61="",0,1)</f>
        <v>0</v>
      </c>
      <c r="D63">
        <f>IF('Programme Description'!C61="",0,1)</f>
        <v>0</v>
      </c>
      <c r="E63">
        <f>IF('Programme Description'!D61="",0,1)</f>
        <v>0</v>
      </c>
      <c r="F63">
        <f>IF('Programme Description'!E61="",0,1)</f>
        <v>0</v>
      </c>
      <c r="G63">
        <f>IF('Programme Description'!F61="",0,1)</f>
        <v>0</v>
      </c>
      <c r="H63">
        <f>IF('Programme Description'!G61="",0,1)</f>
        <v>0</v>
      </c>
      <c r="I63">
        <f>IF('Programme Description'!H61="",0,1)</f>
        <v>0</v>
      </c>
      <c r="J63">
        <f>IF('Programme Description'!I61="",0,1)</f>
        <v>0</v>
      </c>
      <c r="K63">
        <f>IF('Programme Description'!J61="",0,1)</f>
        <v>0</v>
      </c>
      <c r="L63">
        <f>IF('Programme Description'!K61="",0,1)</f>
        <v>0</v>
      </c>
      <c r="M63" t="str">
        <f t="shared" si="2"/>
        <v>n</v>
      </c>
      <c r="N63" t="str">
        <f t="shared" si="3"/>
        <v>n</v>
      </c>
      <c r="O63" t="str">
        <f>IF('Programme Description'!B63&gt;1,IF(('Programme Description'!B61='Programme Description'!B60+1),"y","n"),"n")</f>
        <v>n</v>
      </c>
      <c r="P63">
        <f t="shared" si="4"/>
        <v>0</v>
      </c>
      <c r="Q63" t="str">
        <f>IF(AND('Programme Description'!B61&lt;&gt;C$3,'Programme Description'!B61&lt;&gt;C$4,'Programme Description'!B61&lt;&gt;C$5,'Programme Description'!B61&lt;&gt;C$6,'Programme Description'!B61&lt;&gt;C$7,'Programme Description'!B61&lt;&gt;C$8),"y","n")</f>
        <v>n</v>
      </c>
      <c r="R63" t="str">
        <f>IF(AND('Programme Description'!D61&lt;&gt;D$3,'Programme Description'!D61&lt;&gt;D$4,'Programme Description'!D61&lt;&gt;D$5,'Programme Description'!D61&lt;&gt;D$6,'Programme Description'!D61&lt;&gt;D$7,'Programme Description'!D61&lt;&gt;D$8),"y","n")</f>
        <v>n</v>
      </c>
      <c r="S63" t="str">
        <f>IF(AND('Programme Description'!E61&lt;&gt;E$3,'Programme Description'!E61&lt;&gt;E$4,'Programme Description'!E61&lt;&gt;E$5,'Programme Description'!E61&lt;&gt;E$6,'Programme Description'!E61&lt;&gt;E$7,'Programme Description'!E61&lt;&gt;E$8),"y","n")</f>
        <v>n</v>
      </c>
      <c r="T63" t="str">
        <f>IF(AND('Programme Description'!F61&lt;&gt;F$3,'Programme Description'!F61&lt;&gt;F$4,'Programme Description'!F61&lt;&gt;F$5),"y","n")</f>
        <v>n</v>
      </c>
      <c r="U63" t="str">
        <f>IF(AND('Programme Description'!H61&lt;&gt;G$3,'Programme Description'!H61&lt;&gt;G$4,'Programme Description'!H61&lt;&gt;G$5),"y","n")</f>
        <v>n</v>
      </c>
      <c r="V63" t="str">
        <f>IF(AND('Programme Description'!K61&lt;&gt;H$3,'Programme Description'!K61&lt;&gt;H$4,'Programme Description'!K61&lt;&gt;H$5,'Programme Description'!K61&lt;&gt;H$6,'Programme Description'!K61&lt;&gt;H$7),"y","n")</f>
        <v>n</v>
      </c>
      <c r="W63">
        <f>IF('Programme Description'!D61='DATA VALIDATION'!$D$4,1,IF('Programme Description'!D61='DATA VALIDATION'!$D$5,2,IF('Programme Description'!D61&lt;&gt;"",3,0)))</f>
        <v>0</v>
      </c>
      <c r="X63" t="str">
        <f t="shared" si="5"/>
        <v>y</v>
      </c>
      <c r="Y63" t="str">
        <f t="shared" si="6"/>
        <v>n</v>
      </c>
      <c r="Z63" t="str">
        <f>IF(AND('Programme Description'!D61='DATA VALIDATION'!$D$5,'DATA VALIDATION'!Y63="n"),"n","y")</f>
        <v>y</v>
      </c>
      <c r="AA63" t="str">
        <f t="shared" si="7"/>
        <v>n</v>
      </c>
      <c r="AB63" t="str">
        <f t="shared" si="8"/>
        <v>y</v>
      </c>
      <c r="AC63" t="str">
        <f t="shared" si="9"/>
        <v>y</v>
      </c>
      <c r="AE63" t="str">
        <f>IF(AND(A63&gt;0,'Programme Description'!D61=""),"y","n")</f>
        <v>n</v>
      </c>
      <c r="AF63" t="str">
        <f>IF(OR(AND('Programme Description'!D61='DATA VALIDATION'!$D$4,'Programme Description'!E61=""),AND('Programme Description'!D61&lt;&gt;'DATA VALIDATION'!$D$4,'Programme Description'!E61&lt;&gt;"")),"y","n")</f>
        <v>n</v>
      </c>
      <c r="AG63" t="str">
        <f>IF(OR(AND('Programme Description'!D61='DATA VALIDATION'!$D$4,'Programme Description'!F61=""),AND('Programme Description'!D61&lt;&gt;'DATA VALIDATION'!$D$4,'Programme Description'!F61&lt;&gt;"")),"y","n")</f>
        <v>n</v>
      </c>
      <c r="AH63" t="str">
        <f>IF(OR(AND(OR('Programme Description'!D61='DATA VALIDATION'!$D$4,'Programme Description'!D61='DATA VALIDATION'!$D$5),'Programme Description'!G61=""),AND(OR('Programme Description'!D61='DATA VALIDATION'!$D$4,'Programme Description'!D61&lt;&gt;'DATA VALIDATION'!$D$5),'Programme Description'!G61&lt;&gt;"")),"y","n")</f>
        <v>n</v>
      </c>
      <c r="AI63" t="str">
        <f>IF(OR(AND('Programme Description'!D61='DATA VALIDATION'!$D$4,'Programme Description'!H61=""),AND('Programme Description'!D61&lt;&gt;'DATA VALIDATION'!$D$4,'Programme Description'!H61&lt;&gt;"")),"y","n")</f>
        <v>n</v>
      </c>
      <c r="AJ63" t="str">
        <f>IF(OR(AND(OR('Programme Description'!D61='DATA VALIDATION'!$D$4,'Programme Description'!D61='DATA VALIDATION'!$D$5),'Programme Description'!I61=""),AND(OR('Programme Description'!D61='DATA VALIDATION'!$D$4,'Programme Description'!D61&lt;&gt;'DATA VALIDATION'!$D$5),'Programme Description'!I61&lt;&gt;"")),"y","n")</f>
        <v>n</v>
      </c>
      <c r="AK63" t="str">
        <f>IF(OR(AND('Programme Description'!D61='DATA VALIDATION'!$D$4,'Programme Description'!J61=""),AND('Programme Description'!D61&lt;&gt;'DATA VALIDATION'!$D$4,'Programme Description'!J61&lt;&gt;"")),"y","n")</f>
        <v>n</v>
      </c>
      <c r="AL63" t="str">
        <f>IF(OR(AND('Programme Description'!D61='DATA VALIDATION'!$D$4,'Programme Description'!K61=""),AND('Programme Description'!D61&lt;&gt;'DATA VALIDATION'!$D$4,'Programme Description'!K61&lt;&gt;"")),"y","n")</f>
        <v>n</v>
      </c>
    </row>
    <row r="64" spans="1:38">
      <c r="A64">
        <f t="shared" si="0"/>
        <v>0</v>
      </c>
      <c r="B64">
        <f t="shared" si="1"/>
        <v>1</v>
      </c>
      <c r="C64">
        <f>IF('Programme Description'!B62="",0,1)</f>
        <v>0</v>
      </c>
      <c r="D64">
        <f>IF('Programme Description'!C62="",0,1)</f>
        <v>0</v>
      </c>
      <c r="E64">
        <f>IF('Programme Description'!D62="",0,1)</f>
        <v>0</v>
      </c>
      <c r="F64">
        <f>IF('Programme Description'!E62="",0,1)</f>
        <v>0</v>
      </c>
      <c r="G64">
        <f>IF('Programme Description'!F62="",0,1)</f>
        <v>0</v>
      </c>
      <c r="H64">
        <f>IF('Programme Description'!G62="",0,1)</f>
        <v>0</v>
      </c>
      <c r="I64">
        <f>IF('Programme Description'!H62="",0,1)</f>
        <v>0</v>
      </c>
      <c r="J64">
        <f>IF('Programme Description'!I62="",0,1)</f>
        <v>0</v>
      </c>
      <c r="K64">
        <f>IF('Programme Description'!J62="",0,1)</f>
        <v>0</v>
      </c>
      <c r="L64">
        <f>IF('Programme Description'!K62="",0,1)</f>
        <v>0</v>
      </c>
      <c r="M64" t="str">
        <f t="shared" si="2"/>
        <v>n</v>
      </c>
      <c r="N64" t="str">
        <f t="shared" si="3"/>
        <v>n</v>
      </c>
      <c r="O64" t="str">
        <f>IF('Programme Description'!B64&gt;1,IF(('Programme Description'!B62='Programme Description'!B61+1),"y","n"),"n")</f>
        <v>n</v>
      </c>
      <c r="P64">
        <f t="shared" si="4"/>
        <v>0</v>
      </c>
      <c r="Q64" t="str">
        <f>IF(AND('Programme Description'!B62&lt;&gt;C$3,'Programme Description'!B62&lt;&gt;C$4,'Programme Description'!B62&lt;&gt;C$5,'Programme Description'!B62&lt;&gt;C$6,'Programme Description'!B62&lt;&gt;C$7,'Programme Description'!B62&lt;&gt;C$8),"y","n")</f>
        <v>n</v>
      </c>
      <c r="R64" t="str">
        <f>IF(AND('Programme Description'!D62&lt;&gt;D$3,'Programme Description'!D62&lt;&gt;D$4,'Programme Description'!D62&lt;&gt;D$5,'Programme Description'!D62&lt;&gt;D$6,'Programme Description'!D62&lt;&gt;D$7,'Programme Description'!D62&lt;&gt;D$8),"y","n")</f>
        <v>n</v>
      </c>
      <c r="S64" t="str">
        <f>IF(AND('Programme Description'!E62&lt;&gt;E$3,'Programme Description'!E62&lt;&gt;E$4,'Programme Description'!E62&lt;&gt;E$5,'Programme Description'!E62&lt;&gt;E$6,'Programme Description'!E62&lt;&gt;E$7,'Programme Description'!E62&lt;&gt;E$8),"y","n")</f>
        <v>n</v>
      </c>
      <c r="T64" t="str">
        <f>IF(AND('Programme Description'!F62&lt;&gt;F$3,'Programme Description'!F62&lt;&gt;F$4,'Programme Description'!F62&lt;&gt;F$5),"y","n")</f>
        <v>n</v>
      </c>
      <c r="U64" t="str">
        <f>IF(AND('Programme Description'!H62&lt;&gt;G$3,'Programme Description'!H62&lt;&gt;G$4,'Programme Description'!H62&lt;&gt;G$5),"y","n")</f>
        <v>n</v>
      </c>
      <c r="V64" t="str">
        <f>IF(AND('Programme Description'!K62&lt;&gt;H$3,'Programme Description'!K62&lt;&gt;H$4,'Programme Description'!K62&lt;&gt;H$5,'Programme Description'!K62&lt;&gt;H$6,'Programme Description'!K62&lt;&gt;H$7),"y","n")</f>
        <v>n</v>
      </c>
      <c r="W64">
        <f>IF('Programme Description'!D62='DATA VALIDATION'!$D$4,1,IF('Programme Description'!D62='DATA VALIDATION'!$D$5,2,IF('Programme Description'!D62&lt;&gt;"",3,0)))</f>
        <v>0</v>
      </c>
      <c r="X64" t="str">
        <f t="shared" si="5"/>
        <v>y</v>
      </c>
      <c r="Y64" t="str">
        <f t="shared" si="6"/>
        <v>n</v>
      </c>
      <c r="Z64" t="str">
        <f>IF(AND('Programme Description'!D62='DATA VALIDATION'!$D$5,'DATA VALIDATION'!Y64="n"),"n","y")</f>
        <v>y</v>
      </c>
      <c r="AA64" t="str">
        <f t="shared" si="7"/>
        <v>n</v>
      </c>
      <c r="AB64" t="str">
        <f t="shared" si="8"/>
        <v>y</v>
      </c>
      <c r="AC64" t="str">
        <f t="shared" si="9"/>
        <v>y</v>
      </c>
      <c r="AE64" t="str">
        <f>IF(AND(A64&gt;0,'Programme Description'!D62=""),"y","n")</f>
        <v>n</v>
      </c>
      <c r="AF64" t="str">
        <f>IF(OR(AND('Programme Description'!D62='DATA VALIDATION'!$D$4,'Programme Description'!E62=""),AND('Programme Description'!D62&lt;&gt;'DATA VALIDATION'!$D$4,'Programme Description'!E62&lt;&gt;"")),"y","n")</f>
        <v>n</v>
      </c>
      <c r="AG64" t="str">
        <f>IF(OR(AND('Programme Description'!D62='DATA VALIDATION'!$D$4,'Programme Description'!F62=""),AND('Programme Description'!D62&lt;&gt;'DATA VALIDATION'!$D$4,'Programme Description'!F62&lt;&gt;"")),"y","n")</f>
        <v>n</v>
      </c>
      <c r="AH64" t="str">
        <f>IF(OR(AND(OR('Programme Description'!D62='DATA VALIDATION'!$D$4,'Programme Description'!D62='DATA VALIDATION'!$D$5),'Programme Description'!G62=""),AND(OR('Programme Description'!D62='DATA VALIDATION'!$D$4,'Programme Description'!D62&lt;&gt;'DATA VALIDATION'!$D$5),'Programme Description'!G62&lt;&gt;"")),"y","n")</f>
        <v>n</v>
      </c>
      <c r="AI64" t="str">
        <f>IF(OR(AND('Programme Description'!D62='DATA VALIDATION'!$D$4,'Programme Description'!H62=""),AND('Programme Description'!D62&lt;&gt;'DATA VALIDATION'!$D$4,'Programme Description'!H62&lt;&gt;"")),"y","n")</f>
        <v>n</v>
      </c>
      <c r="AJ64" t="str">
        <f>IF(OR(AND(OR('Programme Description'!D62='DATA VALIDATION'!$D$4,'Programme Description'!D62='DATA VALIDATION'!$D$5),'Programme Description'!I62=""),AND(OR('Programme Description'!D62='DATA VALIDATION'!$D$4,'Programme Description'!D62&lt;&gt;'DATA VALIDATION'!$D$5),'Programme Description'!I62&lt;&gt;"")),"y","n")</f>
        <v>n</v>
      </c>
      <c r="AK64" t="str">
        <f>IF(OR(AND('Programme Description'!D62='DATA VALIDATION'!$D$4,'Programme Description'!J62=""),AND('Programme Description'!D62&lt;&gt;'DATA VALIDATION'!$D$4,'Programme Description'!J62&lt;&gt;"")),"y","n")</f>
        <v>n</v>
      </c>
      <c r="AL64" t="str">
        <f>IF(OR(AND('Programme Description'!D62='DATA VALIDATION'!$D$4,'Programme Description'!K62=""),AND('Programme Description'!D62&lt;&gt;'DATA VALIDATION'!$D$4,'Programme Description'!K62&lt;&gt;"")),"y","n")</f>
        <v>n</v>
      </c>
    </row>
    <row r="65" spans="1:38">
      <c r="A65">
        <f t="shared" si="0"/>
        <v>0</v>
      </c>
      <c r="B65">
        <f t="shared" si="1"/>
        <v>1</v>
      </c>
      <c r="C65">
        <f>IF('Programme Description'!B63="",0,1)</f>
        <v>0</v>
      </c>
      <c r="D65">
        <f>IF('Programme Description'!C63="",0,1)</f>
        <v>0</v>
      </c>
      <c r="E65">
        <f>IF('Programme Description'!D63="",0,1)</f>
        <v>0</v>
      </c>
      <c r="F65">
        <f>IF('Programme Description'!E63="",0,1)</f>
        <v>0</v>
      </c>
      <c r="G65">
        <f>IF('Programme Description'!F63="",0,1)</f>
        <v>0</v>
      </c>
      <c r="H65">
        <f>IF('Programme Description'!G63="",0,1)</f>
        <v>0</v>
      </c>
      <c r="I65">
        <f>IF('Programme Description'!H63="",0,1)</f>
        <v>0</v>
      </c>
      <c r="J65">
        <f>IF('Programme Description'!I63="",0,1)</f>
        <v>0</v>
      </c>
      <c r="K65">
        <f>IF('Programme Description'!J63="",0,1)</f>
        <v>0</v>
      </c>
      <c r="L65">
        <f>IF('Programme Description'!K63="",0,1)</f>
        <v>0</v>
      </c>
      <c r="M65" t="str">
        <f t="shared" si="2"/>
        <v>n</v>
      </c>
      <c r="N65" t="str">
        <f t="shared" si="3"/>
        <v>n</v>
      </c>
      <c r="O65" t="str">
        <f>IF('Programme Description'!B65&gt;1,IF(('Programme Description'!B63='Programme Description'!B62+1),"y","n"),"n")</f>
        <v>n</v>
      </c>
      <c r="P65">
        <f t="shared" si="4"/>
        <v>0</v>
      </c>
      <c r="Q65" t="str">
        <f>IF(AND('Programme Description'!B63&lt;&gt;C$3,'Programme Description'!B63&lt;&gt;C$4,'Programme Description'!B63&lt;&gt;C$5,'Programme Description'!B63&lt;&gt;C$6,'Programme Description'!B63&lt;&gt;C$7,'Programme Description'!B63&lt;&gt;C$8),"y","n")</f>
        <v>n</v>
      </c>
      <c r="R65" t="str">
        <f>IF(AND('Programme Description'!D63&lt;&gt;D$3,'Programme Description'!D63&lt;&gt;D$4,'Programme Description'!D63&lt;&gt;D$5,'Programme Description'!D63&lt;&gt;D$6,'Programme Description'!D63&lt;&gt;D$7,'Programme Description'!D63&lt;&gt;D$8),"y","n")</f>
        <v>n</v>
      </c>
      <c r="S65" t="str">
        <f>IF(AND('Programme Description'!E63&lt;&gt;E$3,'Programme Description'!E63&lt;&gt;E$4,'Programme Description'!E63&lt;&gt;E$5,'Programme Description'!E63&lt;&gt;E$6,'Programme Description'!E63&lt;&gt;E$7,'Programme Description'!E63&lt;&gt;E$8),"y","n")</f>
        <v>n</v>
      </c>
      <c r="T65" t="str">
        <f>IF(AND('Programme Description'!F63&lt;&gt;F$3,'Programme Description'!F63&lt;&gt;F$4,'Programme Description'!F63&lt;&gt;F$5),"y","n")</f>
        <v>n</v>
      </c>
      <c r="U65" t="str">
        <f>IF(AND('Programme Description'!H63&lt;&gt;G$3,'Programme Description'!H63&lt;&gt;G$4,'Programme Description'!H63&lt;&gt;G$5),"y","n")</f>
        <v>n</v>
      </c>
      <c r="V65" t="str">
        <f>IF(AND('Programme Description'!K63&lt;&gt;H$3,'Programme Description'!K63&lt;&gt;H$4,'Programme Description'!K63&lt;&gt;H$5,'Programme Description'!K63&lt;&gt;H$6,'Programme Description'!K63&lt;&gt;H$7),"y","n")</f>
        <v>n</v>
      </c>
      <c r="W65">
        <f>IF('Programme Description'!D63='DATA VALIDATION'!$D$4,1,IF('Programme Description'!D63='DATA VALIDATION'!$D$5,2,IF('Programme Description'!D63&lt;&gt;"",3,0)))</f>
        <v>0</v>
      </c>
      <c r="X65" t="str">
        <f t="shared" si="5"/>
        <v>y</v>
      </c>
      <c r="Y65" t="str">
        <f t="shared" si="6"/>
        <v>n</v>
      </c>
      <c r="Z65" t="str">
        <f>IF(AND('Programme Description'!D63='DATA VALIDATION'!$D$5,'DATA VALIDATION'!Y65="n"),"n","y")</f>
        <v>y</v>
      </c>
      <c r="AA65" t="str">
        <f t="shared" si="7"/>
        <v>n</v>
      </c>
      <c r="AB65" t="str">
        <f t="shared" si="8"/>
        <v>y</v>
      </c>
      <c r="AC65" t="str">
        <f t="shared" si="9"/>
        <v>y</v>
      </c>
      <c r="AE65" t="str">
        <f>IF(AND(A65&gt;0,'Programme Description'!D63=""),"y","n")</f>
        <v>n</v>
      </c>
      <c r="AF65" t="str">
        <f>IF(OR(AND('Programme Description'!D63='DATA VALIDATION'!$D$4,'Programme Description'!E63=""),AND('Programme Description'!D63&lt;&gt;'DATA VALIDATION'!$D$4,'Programme Description'!E63&lt;&gt;"")),"y","n")</f>
        <v>n</v>
      </c>
      <c r="AG65" t="str">
        <f>IF(OR(AND('Programme Description'!D63='DATA VALIDATION'!$D$4,'Programme Description'!F63=""),AND('Programme Description'!D63&lt;&gt;'DATA VALIDATION'!$D$4,'Programme Description'!F63&lt;&gt;"")),"y","n")</f>
        <v>n</v>
      </c>
      <c r="AH65" t="str">
        <f>IF(OR(AND(OR('Programme Description'!D63='DATA VALIDATION'!$D$4,'Programme Description'!D63='DATA VALIDATION'!$D$5),'Programme Description'!G63=""),AND(OR('Programme Description'!D63='DATA VALIDATION'!$D$4,'Programme Description'!D63&lt;&gt;'DATA VALIDATION'!$D$5),'Programme Description'!G63&lt;&gt;"")),"y","n")</f>
        <v>n</v>
      </c>
      <c r="AI65" t="str">
        <f>IF(OR(AND('Programme Description'!D63='DATA VALIDATION'!$D$4,'Programme Description'!H63=""),AND('Programme Description'!D63&lt;&gt;'DATA VALIDATION'!$D$4,'Programme Description'!H63&lt;&gt;"")),"y","n")</f>
        <v>n</v>
      </c>
      <c r="AJ65" t="str">
        <f>IF(OR(AND(OR('Programme Description'!D63='DATA VALIDATION'!$D$4,'Programme Description'!D63='DATA VALIDATION'!$D$5),'Programme Description'!I63=""),AND(OR('Programme Description'!D63='DATA VALIDATION'!$D$4,'Programme Description'!D63&lt;&gt;'DATA VALIDATION'!$D$5),'Programme Description'!I63&lt;&gt;"")),"y","n")</f>
        <v>n</v>
      </c>
      <c r="AK65" t="str">
        <f>IF(OR(AND('Programme Description'!D63='DATA VALIDATION'!$D$4,'Programme Description'!J63=""),AND('Programme Description'!D63&lt;&gt;'DATA VALIDATION'!$D$4,'Programme Description'!J63&lt;&gt;"")),"y","n")</f>
        <v>n</v>
      </c>
      <c r="AL65" t="str">
        <f>IF(OR(AND('Programme Description'!D63='DATA VALIDATION'!$D$4,'Programme Description'!K63=""),AND('Programme Description'!D63&lt;&gt;'DATA VALIDATION'!$D$4,'Programme Description'!K63&lt;&gt;"")),"y","n")</f>
        <v>n</v>
      </c>
    </row>
    <row r="66" spans="1:38">
      <c r="A66">
        <f t="shared" si="0"/>
        <v>0</v>
      </c>
      <c r="B66">
        <f t="shared" si="1"/>
        <v>1</v>
      </c>
      <c r="C66">
        <f>IF('Programme Description'!B64="",0,1)</f>
        <v>0</v>
      </c>
      <c r="D66">
        <f>IF('Programme Description'!C64="",0,1)</f>
        <v>0</v>
      </c>
      <c r="E66">
        <f>IF('Programme Description'!D64="",0,1)</f>
        <v>0</v>
      </c>
      <c r="F66">
        <f>IF('Programme Description'!E64="",0,1)</f>
        <v>0</v>
      </c>
      <c r="G66">
        <f>IF('Programme Description'!F64="",0,1)</f>
        <v>0</v>
      </c>
      <c r="H66">
        <f>IF('Programme Description'!G64="",0,1)</f>
        <v>0</v>
      </c>
      <c r="I66">
        <f>IF('Programme Description'!H64="",0,1)</f>
        <v>0</v>
      </c>
      <c r="J66">
        <f>IF('Programme Description'!I64="",0,1)</f>
        <v>0</v>
      </c>
      <c r="K66">
        <f>IF('Programme Description'!J64="",0,1)</f>
        <v>0</v>
      </c>
      <c r="L66">
        <f>IF('Programme Description'!K64="",0,1)</f>
        <v>0</v>
      </c>
      <c r="M66" t="str">
        <f t="shared" si="2"/>
        <v>n</v>
      </c>
      <c r="N66" t="str">
        <f t="shared" si="3"/>
        <v>n</v>
      </c>
      <c r="O66" t="str">
        <f>IF('Programme Description'!B66&gt;1,IF(('Programme Description'!B64='Programme Description'!B63+1),"y","n"),"n")</f>
        <v>n</v>
      </c>
      <c r="P66">
        <f t="shared" si="4"/>
        <v>0</v>
      </c>
      <c r="Q66" t="str">
        <f>IF(AND('Programme Description'!B64&lt;&gt;C$3,'Programme Description'!B64&lt;&gt;C$4,'Programme Description'!B64&lt;&gt;C$5,'Programme Description'!B64&lt;&gt;C$6,'Programme Description'!B64&lt;&gt;C$7,'Programme Description'!B64&lt;&gt;C$8),"y","n")</f>
        <v>n</v>
      </c>
      <c r="R66" t="str">
        <f>IF(AND('Programme Description'!D64&lt;&gt;D$3,'Programme Description'!D64&lt;&gt;D$4,'Programme Description'!D64&lt;&gt;D$5,'Programme Description'!D64&lt;&gt;D$6,'Programme Description'!D64&lt;&gt;D$7,'Programme Description'!D64&lt;&gt;D$8),"y","n")</f>
        <v>n</v>
      </c>
      <c r="S66" t="str">
        <f>IF(AND('Programme Description'!E64&lt;&gt;E$3,'Programme Description'!E64&lt;&gt;E$4,'Programme Description'!E64&lt;&gt;E$5,'Programme Description'!E64&lt;&gt;E$6,'Programme Description'!E64&lt;&gt;E$7,'Programme Description'!E64&lt;&gt;E$8),"y","n")</f>
        <v>n</v>
      </c>
      <c r="T66" t="str">
        <f>IF(AND('Programme Description'!F64&lt;&gt;F$3,'Programme Description'!F64&lt;&gt;F$4,'Programme Description'!F64&lt;&gt;F$5),"y","n")</f>
        <v>n</v>
      </c>
      <c r="U66" t="str">
        <f>IF(AND('Programme Description'!H64&lt;&gt;G$3,'Programme Description'!H64&lt;&gt;G$4,'Programme Description'!H64&lt;&gt;G$5),"y","n")</f>
        <v>n</v>
      </c>
      <c r="V66" t="str">
        <f>IF(AND('Programme Description'!K64&lt;&gt;H$3,'Programme Description'!K64&lt;&gt;H$4,'Programme Description'!K64&lt;&gt;H$5,'Programme Description'!K64&lt;&gt;H$6,'Programme Description'!K64&lt;&gt;H$7),"y","n")</f>
        <v>n</v>
      </c>
      <c r="W66">
        <f>IF('Programme Description'!D64='DATA VALIDATION'!$D$4,1,IF('Programme Description'!D64='DATA VALIDATION'!$D$5,2,IF('Programme Description'!D64&lt;&gt;"",3,0)))</f>
        <v>0</v>
      </c>
      <c r="X66" t="str">
        <f t="shared" si="5"/>
        <v>y</v>
      </c>
      <c r="Y66" t="str">
        <f t="shared" si="6"/>
        <v>n</v>
      </c>
      <c r="Z66" t="str">
        <f>IF(AND('Programme Description'!D64='DATA VALIDATION'!$D$5,'DATA VALIDATION'!Y66="n"),"n","y")</f>
        <v>y</v>
      </c>
      <c r="AA66" t="str">
        <f t="shared" si="7"/>
        <v>n</v>
      </c>
      <c r="AB66" t="str">
        <f t="shared" si="8"/>
        <v>y</v>
      </c>
      <c r="AC66" t="str">
        <f t="shared" si="9"/>
        <v>y</v>
      </c>
      <c r="AE66" t="str">
        <f>IF(AND(A66&gt;0,'Programme Description'!D64=""),"y","n")</f>
        <v>n</v>
      </c>
      <c r="AF66" t="str">
        <f>IF(OR(AND('Programme Description'!D64='DATA VALIDATION'!$D$4,'Programme Description'!E64=""),AND('Programme Description'!D64&lt;&gt;'DATA VALIDATION'!$D$4,'Programme Description'!E64&lt;&gt;"")),"y","n")</f>
        <v>n</v>
      </c>
      <c r="AG66" t="str">
        <f>IF(OR(AND('Programme Description'!D64='DATA VALIDATION'!$D$4,'Programme Description'!F64=""),AND('Programme Description'!D64&lt;&gt;'DATA VALIDATION'!$D$4,'Programme Description'!F64&lt;&gt;"")),"y","n")</f>
        <v>n</v>
      </c>
      <c r="AH66" t="str">
        <f>IF(OR(AND(OR('Programme Description'!D64='DATA VALIDATION'!$D$4,'Programme Description'!D64='DATA VALIDATION'!$D$5),'Programme Description'!G64=""),AND(OR('Programme Description'!D64='DATA VALIDATION'!$D$4,'Programme Description'!D64&lt;&gt;'DATA VALIDATION'!$D$5),'Programme Description'!G64&lt;&gt;"")),"y","n")</f>
        <v>n</v>
      </c>
      <c r="AI66" t="str">
        <f>IF(OR(AND('Programme Description'!D64='DATA VALIDATION'!$D$4,'Programme Description'!H64=""),AND('Programme Description'!D64&lt;&gt;'DATA VALIDATION'!$D$4,'Programme Description'!H64&lt;&gt;"")),"y","n")</f>
        <v>n</v>
      </c>
      <c r="AJ66" t="str">
        <f>IF(OR(AND(OR('Programme Description'!D64='DATA VALIDATION'!$D$4,'Programme Description'!D64='DATA VALIDATION'!$D$5),'Programme Description'!I64=""),AND(OR('Programme Description'!D64='DATA VALIDATION'!$D$4,'Programme Description'!D64&lt;&gt;'DATA VALIDATION'!$D$5),'Programme Description'!I64&lt;&gt;"")),"y","n")</f>
        <v>n</v>
      </c>
      <c r="AK66" t="str">
        <f>IF(OR(AND('Programme Description'!D64='DATA VALIDATION'!$D$4,'Programme Description'!J64=""),AND('Programme Description'!D64&lt;&gt;'DATA VALIDATION'!$D$4,'Programme Description'!J64&lt;&gt;"")),"y","n")</f>
        <v>n</v>
      </c>
      <c r="AL66" t="str">
        <f>IF(OR(AND('Programme Description'!D64='DATA VALIDATION'!$D$4,'Programme Description'!K64=""),AND('Programme Description'!D64&lt;&gt;'DATA VALIDATION'!$D$4,'Programme Description'!K64&lt;&gt;"")),"y","n")</f>
        <v>n</v>
      </c>
    </row>
    <row r="67" spans="1:38">
      <c r="A67">
        <f t="shared" si="0"/>
        <v>0</v>
      </c>
      <c r="B67">
        <f t="shared" si="1"/>
        <v>1</v>
      </c>
      <c r="C67">
        <f>IF('Programme Description'!B65="",0,1)</f>
        <v>0</v>
      </c>
      <c r="D67">
        <f>IF('Programme Description'!C65="",0,1)</f>
        <v>0</v>
      </c>
      <c r="E67">
        <f>IF('Programme Description'!D65="",0,1)</f>
        <v>0</v>
      </c>
      <c r="F67">
        <f>IF('Programme Description'!E65="",0,1)</f>
        <v>0</v>
      </c>
      <c r="G67">
        <f>IF('Programme Description'!F65="",0,1)</f>
        <v>0</v>
      </c>
      <c r="H67">
        <f>IF('Programme Description'!G65="",0,1)</f>
        <v>0</v>
      </c>
      <c r="I67">
        <f>IF('Programme Description'!H65="",0,1)</f>
        <v>0</v>
      </c>
      <c r="J67">
        <f>IF('Programme Description'!I65="",0,1)</f>
        <v>0</v>
      </c>
      <c r="K67">
        <f>IF('Programme Description'!J65="",0,1)</f>
        <v>0</v>
      </c>
      <c r="L67">
        <f>IF('Programme Description'!K65="",0,1)</f>
        <v>0</v>
      </c>
      <c r="M67" t="str">
        <f t="shared" si="2"/>
        <v>n</v>
      </c>
      <c r="N67" t="str">
        <f t="shared" si="3"/>
        <v>n</v>
      </c>
      <c r="O67" t="str">
        <f>IF('Programme Description'!B67&gt;1,IF(('Programme Description'!B65='Programme Description'!B64+1),"y","n"),"n")</f>
        <v>n</v>
      </c>
      <c r="P67">
        <f t="shared" si="4"/>
        <v>0</v>
      </c>
      <c r="Q67" t="str">
        <f>IF(AND('Programme Description'!B65&lt;&gt;C$3,'Programme Description'!B65&lt;&gt;C$4,'Programme Description'!B65&lt;&gt;C$5,'Programme Description'!B65&lt;&gt;C$6,'Programme Description'!B65&lt;&gt;C$7,'Programme Description'!B65&lt;&gt;C$8),"y","n")</f>
        <v>n</v>
      </c>
      <c r="R67" t="str">
        <f>IF(AND('Programme Description'!D65&lt;&gt;D$3,'Programme Description'!D65&lt;&gt;D$4,'Programme Description'!D65&lt;&gt;D$5,'Programme Description'!D65&lt;&gt;D$6,'Programme Description'!D65&lt;&gt;D$7,'Programme Description'!D65&lt;&gt;D$8),"y","n")</f>
        <v>n</v>
      </c>
      <c r="S67" t="str">
        <f>IF(AND('Programme Description'!E65&lt;&gt;E$3,'Programme Description'!E65&lt;&gt;E$4,'Programme Description'!E65&lt;&gt;E$5,'Programme Description'!E65&lt;&gt;E$6,'Programme Description'!E65&lt;&gt;E$7,'Programme Description'!E65&lt;&gt;E$8),"y","n")</f>
        <v>n</v>
      </c>
      <c r="T67" t="str">
        <f>IF(AND('Programme Description'!F65&lt;&gt;F$3,'Programme Description'!F65&lt;&gt;F$4,'Programme Description'!F65&lt;&gt;F$5),"y","n")</f>
        <v>n</v>
      </c>
      <c r="U67" t="str">
        <f>IF(AND('Programme Description'!H65&lt;&gt;G$3,'Programme Description'!H65&lt;&gt;G$4,'Programme Description'!H65&lt;&gt;G$5),"y","n")</f>
        <v>n</v>
      </c>
      <c r="V67" t="str">
        <f>IF(AND('Programme Description'!K65&lt;&gt;H$3,'Programme Description'!K65&lt;&gt;H$4,'Programme Description'!K65&lt;&gt;H$5,'Programme Description'!K65&lt;&gt;H$6,'Programme Description'!K65&lt;&gt;H$7),"y","n")</f>
        <v>n</v>
      </c>
      <c r="W67">
        <f>IF('Programme Description'!D65='DATA VALIDATION'!$D$4,1,IF('Programme Description'!D65='DATA VALIDATION'!$D$5,2,IF('Programme Description'!D65&lt;&gt;"",3,0)))</f>
        <v>0</v>
      </c>
      <c r="X67" t="str">
        <f t="shared" si="5"/>
        <v>y</v>
      </c>
      <c r="Y67" t="str">
        <f t="shared" si="6"/>
        <v>n</v>
      </c>
      <c r="Z67" t="str">
        <f>IF(AND('Programme Description'!D65='DATA VALIDATION'!$D$5,'DATA VALIDATION'!Y67="n"),"n","y")</f>
        <v>y</v>
      </c>
      <c r="AA67" t="str">
        <f t="shared" si="7"/>
        <v>n</v>
      </c>
      <c r="AB67" t="str">
        <f t="shared" si="8"/>
        <v>y</v>
      </c>
      <c r="AC67" t="str">
        <f t="shared" si="9"/>
        <v>y</v>
      </c>
      <c r="AE67" t="str">
        <f>IF(AND(A67&gt;0,'Programme Description'!D65=""),"y","n")</f>
        <v>n</v>
      </c>
      <c r="AF67" t="str">
        <f>IF(OR(AND('Programme Description'!D65='DATA VALIDATION'!$D$4,'Programme Description'!E65=""),AND('Programme Description'!D65&lt;&gt;'DATA VALIDATION'!$D$4,'Programme Description'!E65&lt;&gt;"")),"y","n")</f>
        <v>n</v>
      </c>
      <c r="AG67" t="str">
        <f>IF(OR(AND('Programme Description'!D65='DATA VALIDATION'!$D$4,'Programme Description'!F65=""),AND('Programme Description'!D65&lt;&gt;'DATA VALIDATION'!$D$4,'Programme Description'!F65&lt;&gt;"")),"y","n")</f>
        <v>n</v>
      </c>
      <c r="AH67" t="str">
        <f>IF(OR(AND(OR('Programme Description'!D65='DATA VALIDATION'!$D$4,'Programme Description'!D65='DATA VALIDATION'!$D$5),'Programme Description'!G65=""),AND(OR('Programme Description'!D65='DATA VALIDATION'!$D$4,'Programme Description'!D65&lt;&gt;'DATA VALIDATION'!$D$5),'Programme Description'!G65&lt;&gt;"")),"y","n")</f>
        <v>n</v>
      </c>
      <c r="AI67" t="str">
        <f>IF(OR(AND('Programme Description'!D65='DATA VALIDATION'!$D$4,'Programme Description'!H65=""),AND('Programme Description'!D65&lt;&gt;'DATA VALIDATION'!$D$4,'Programme Description'!H65&lt;&gt;"")),"y","n")</f>
        <v>n</v>
      </c>
      <c r="AJ67" t="str">
        <f>IF(OR(AND(OR('Programme Description'!D65='DATA VALIDATION'!$D$4,'Programme Description'!D65='DATA VALIDATION'!$D$5),'Programme Description'!I65=""),AND(OR('Programme Description'!D65='DATA VALIDATION'!$D$4,'Programme Description'!D65&lt;&gt;'DATA VALIDATION'!$D$5),'Programme Description'!I65&lt;&gt;"")),"y","n")</f>
        <v>n</v>
      </c>
      <c r="AK67" t="str">
        <f>IF(OR(AND('Programme Description'!D65='DATA VALIDATION'!$D$4,'Programme Description'!J65=""),AND('Programme Description'!D65&lt;&gt;'DATA VALIDATION'!$D$4,'Programme Description'!J65&lt;&gt;"")),"y","n")</f>
        <v>n</v>
      </c>
      <c r="AL67" t="str">
        <f>IF(OR(AND('Programme Description'!D65='DATA VALIDATION'!$D$4,'Programme Description'!K65=""),AND('Programme Description'!D65&lt;&gt;'DATA VALIDATION'!$D$4,'Programme Description'!K65&lt;&gt;"")),"y","n")</f>
        <v>n</v>
      </c>
    </row>
    <row r="68" spans="1:38">
      <c r="A68">
        <f t="shared" si="0"/>
        <v>0</v>
      </c>
      <c r="B68">
        <f t="shared" si="1"/>
        <v>1</v>
      </c>
      <c r="C68">
        <f>IF('Programme Description'!B66="",0,1)</f>
        <v>0</v>
      </c>
      <c r="D68">
        <f>IF('Programme Description'!C66="",0,1)</f>
        <v>0</v>
      </c>
      <c r="E68">
        <f>IF('Programme Description'!D66="",0,1)</f>
        <v>0</v>
      </c>
      <c r="F68">
        <f>IF('Programme Description'!E66="",0,1)</f>
        <v>0</v>
      </c>
      <c r="G68">
        <f>IF('Programme Description'!F66="",0,1)</f>
        <v>0</v>
      </c>
      <c r="H68">
        <f>IF('Programme Description'!G66="",0,1)</f>
        <v>0</v>
      </c>
      <c r="I68">
        <f>IF('Programme Description'!H66="",0,1)</f>
        <v>0</v>
      </c>
      <c r="J68">
        <f>IF('Programme Description'!I66="",0,1)</f>
        <v>0</v>
      </c>
      <c r="K68">
        <f>IF('Programme Description'!J66="",0,1)</f>
        <v>0</v>
      </c>
      <c r="L68">
        <f>IF('Programme Description'!K66="",0,1)</f>
        <v>0</v>
      </c>
      <c r="M68" t="str">
        <f t="shared" si="2"/>
        <v>n</v>
      </c>
      <c r="N68" t="str">
        <f t="shared" si="3"/>
        <v>n</v>
      </c>
      <c r="O68" t="str">
        <f>IF('Programme Description'!B68&gt;1,IF(('Programme Description'!B66='Programme Description'!B65+1),"y","n"),"n")</f>
        <v>n</v>
      </c>
      <c r="P68">
        <f t="shared" si="4"/>
        <v>0</v>
      </c>
      <c r="Q68" t="str">
        <f>IF(AND('Programme Description'!B66&lt;&gt;C$3,'Programme Description'!B66&lt;&gt;C$4,'Programme Description'!B66&lt;&gt;C$5,'Programme Description'!B66&lt;&gt;C$6,'Programme Description'!B66&lt;&gt;C$7,'Programme Description'!B66&lt;&gt;C$8),"y","n")</f>
        <v>n</v>
      </c>
      <c r="R68" t="str">
        <f>IF(AND('Programme Description'!D66&lt;&gt;D$3,'Programme Description'!D66&lt;&gt;D$4,'Programme Description'!D66&lt;&gt;D$5,'Programme Description'!D66&lt;&gt;D$6,'Programme Description'!D66&lt;&gt;D$7,'Programme Description'!D66&lt;&gt;D$8),"y","n")</f>
        <v>n</v>
      </c>
      <c r="S68" t="str">
        <f>IF(AND('Programme Description'!E66&lt;&gt;E$3,'Programme Description'!E66&lt;&gt;E$4,'Programme Description'!E66&lt;&gt;E$5,'Programme Description'!E66&lt;&gt;E$6,'Programme Description'!E66&lt;&gt;E$7,'Programme Description'!E66&lt;&gt;E$8),"y","n")</f>
        <v>n</v>
      </c>
      <c r="T68" t="str">
        <f>IF(AND('Programme Description'!F66&lt;&gt;F$3,'Programme Description'!F66&lt;&gt;F$4,'Programme Description'!F66&lt;&gt;F$5),"y","n")</f>
        <v>n</v>
      </c>
      <c r="U68" t="str">
        <f>IF(AND('Programme Description'!H66&lt;&gt;G$3,'Programme Description'!H66&lt;&gt;G$4,'Programme Description'!H66&lt;&gt;G$5),"y","n")</f>
        <v>n</v>
      </c>
      <c r="V68" t="str">
        <f>IF(AND('Programme Description'!K66&lt;&gt;H$3,'Programme Description'!K66&lt;&gt;H$4,'Programme Description'!K66&lt;&gt;H$5,'Programme Description'!K66&lt;&gt;H$6,'Programme Description'!K66&lt;&gt;H$7),"y","n")</f>
        <v>n</v>
      </c>
      <c r="W68">
        <f>IF('Programme Description'!D66='DATA VALIDATION'!$D$4,1,IF('Programme Description'!D66='DATA VALIDATION'!$D$5,2,IF('Programme Description'!D66&lt;&gt;"",3,0)))</f>
        <v>0</v>
      </c>
      <c r="X68" t="str">
        <f t="shared" si="5"/>
        <v>y</v>
      </c>
      <c r="Y68" t="str">
        <f t="shared" si="6"/>
        <v>n</v>
      </c>
      <c r="Z68" t="str">
        <f>IF(AND('Programme Description'!D66='DATA VALIDATION'!$D$5,'DATA VALIDATION'!Y68="n"),"n","y")</f>
        <v>y</v>
      </c>
      <c r="AA68" t="str">
        <f t="shared" si="7"/>
        <v>n</v>
      </c>
      <c r="AB68" t="str">
        <f t="shared" si="8"/>
        <v>y</v>
      </c>
      <c r="AC68" t="str">
        <f t="shared" si="9"/>
        <v>y</v>
      </c>
      <c r="AE68" t="str">
        <f>IF(AND(A68&gt;0,'Programme Description'!D66=""),"y","n")</f>
        <v>n</v>
      </c>
      <c r="AF68" t="str">
        <f>IF(OR(AND('Programme Description'!D66='DATA VALIDATION'!$D$4,'Programme Description'!E66=""),AND('Programme Description'!D66&lt;&gt;'DATA VALIDATION'!$D$4,'Programme Description'!E66&lt;&gt;"")),"y","n")</f>
        <v>n</v>
      </c>
      <c r="AG68" t="str">
        <f>IF(OR(AND('Programme Description'!D66='DATA VALIDATION'!$D$4,'Programme Description'!F66=""),AND('Programme Description'!D66&lt;&gt;'DATA VALIDATION'!$D$4,'Programme Description'!F66&lt;&gt;"")),"y","n")</f>
        <v>n</v>
      </c>
      <c r="AH68" t="str">
        <f>IF(OR(AND(OR('Programme Description'!D66='DATA VALIDATION'!$D$4,'Programme Description'!D66='DATA VALIDATION'!$D$5),'Programme Description'!G66=""),AND(OR('Programme Description'!D66='DATA VALIDATION'!$D$4,'Programme Description'!D66&lt;&gt;'DATA VALIDATION'!$D$5),'Programme Description'!G66&lt;&gt;"")),"y","n")</f>
        <v>n</v>
      </c>
      <c r="AI68" t="str">
        <f>IF(OR(AND('Programme Description'!D66='DATA VALIDATION'!$D$4,'Programme Description'!H66=""),AND('Programme Description'!D66&lt;&gt;'DATA VALIDATION'!$D$4,'Programme Description'!H66&lt;&gt;"")),"y","n")</f>
        <v>n</v>
      </c>
      <c r="AJ68" t="str">
        <f>IF(OR(AND(OR('Programme Description'!D66='DATA VALIDATION'!$D$4,'Programme Description'!D66='DATA VALIDATION'!$D$5),'Programme Description'!I66=""),AND(OR('Programme Description'!D66='DATA VALIDATION'!$D$4,'Programme Description'!D66&lt;&gt;'DATA VALIDATION'!$D$5),'Programme Description'!I66&lt;&gt;"")),"y","n")</f>
        <v>n</v>
      </c>
      <c r="AK68" t="str">
        <f>IF(OR(AND('Programme Description'!D66='DATA VALIDATION'!$D$4,'Programme Description'!J66=""),AND('Programme Description'!D66&lt;&gt;'DATA VALIDATION'!$D$4,'Programme Description'!J66&lt;&gt;"")),"y","n")</f>
        <v>n</v>
      </c>
      <c r="AL68" t="str">
        <f>IF(OR(AND('Programme Description'!D66='DATA VALIDATION'!$D$4,'Programme Description'!K66=""),AND('Programme Description'!D66&lt;&gt;'DATA VALIDATION'!$D$4,'Programme Description'!K66&lt;&gt;"")),"y","n")</f>
        <v>n</v>
      </c>
    </row>
    <row r="69" spans="1:38">
      <c r="A69">
        <f t="shared" si="0"/>
        <v>0</v>
      </c>
      <c r="B69">
        <f t="shared" si="1"/>
        <v>1</v>
      </c>
      <c r="C69">
        <f>IF('Programme Description'!B67="",0,1)</f>
        <v>0</v>
      </c>
      <c r="D69">
        <f>IF('Programme Description'!C67="",0,1)</f>
        <v>0</v>
      </c>
      <c r="E69">
        <f>IF('Programme Description'!D67="",0,1)</f>
        <v>0</v>
      </c>
      <c r="F69">
        <f>IF('Programme Description'!E67="",0,1)</f>
        <v>0</v>
      </c>
      <c r="G69">
        <f>IF('Programme Description'!F67="",0,1)</f>
        <v>0</v>
      </c>
      <c r="H69">
        <f>IF('Programme Description'!G67="",0,1)</f>
        <v>0</v>
      </c>
      <c r="I69">
        <f>IF('Programme Description'!H67="",0,1)</f>
        <v>0</v>
      </c>
      <c r="J69">
        <f>IF('Programme Description'!I67="",0,1)</f>
        <v>0</v>
      </c>
      <c r="K69">
        <f>IF('Programme Description'!J67="",0,1)</f>
        <v>0</v>
      </c>
      <c r="L69">
        <f>IF('Programme Description'!K67="",0,1)</f>
        <v>0</v>
      </c>
      <c r="M69" t="str">
        <f t="shared" si="2"/>
        <v>n</v>
      </c>
      <c r="N69" t="str">
        <f t="shared" si="3"/>
        <v>n</v>
      </c>
      <c r="O69" t="str">
        <f>IF('Programme Description'!B69&gt;1,IF(('Programme Description'!B67='Programme Description'!B66+1),"y","n"),"n")</f>
        <v>n</v>
      </c>
      <c r="P69">
        <f t="shared" si="4"/>
        <v>0</v>
      </c>
      <c r="Q69" t="str">
        <f>IF(AND('Programme Description'!B67&lt;&gt;C$3,'Programme Description'!B67&lt;&gt;C$4,'Programme Description'!B67&lt;&gt;C$5,'Programme Description'!B67&lt;&gt;C$6,'Programme Description'!B67&lt;&gt;C$7,'Programme Description'!B67&lt;&gt;C$8),"y","n")</f>
        <v>n</v>
      </c>
      <c r="R69" t="str">
        <f>IF(AND('Programme Description'!D67&lt;&gt;D$3,'Programme Description'!D67&lt;&gt;D$4,'Programme Description'!D67&lt;&gt;D$5,'Programme Description'!D67&lt;&gt;D$6,'Programme Description'!D67&lt;&gt;D$7,'Programme Description'!D67&lt;&gt;D$8),"y","n")</f>
        <v>n</v>
      </c>
      <c r="S69" t="str">
        <f>IF(AND('Programme Description'!E67&lt;&gt;E$3,'Programme Description'!E67&lt;&gt;E$4,'Programme Description'!E67&lt;&gt;E$5,'Programme Description'!E67&lt;&gt;E$6,'Programme Description'!E67&lt;&gt;E$7,'Programme Description'!E67&lt;&gt;E$8),"y","n")</f>
        <v>n</v>
      </c>
      <c r="T69" t="str">
        <f>IF(AND('Programme Description'!F67&lt;&gt;F$3,'Programme Description'!F67&lt;&gt;F$4,'Programme Description'!F67&lt;&gt;F$5),"y","n")</f>
        <v>n</v>
      </c>
      <c r="U69" t="str">
        <f>IF(AND('Programme Description'!H67&lt;&gt;G$3,'Programme Description'!H67&lt;&gt;G$4,'Programme Description'!H67&lt;&gt;G$5),"y","n")</f>
        <v>n</v>
      </c>
      <c r="V69" t="str">
        <f>IF(AND('Programme Description'!K67&lt;&gt;H$3,'Programme Description'!K67&lt;&gt;H$4,'Programme Description'!K67&lt;&gt;H$5,'Programme Description'!K67&lt;&gt;H$6,'Programme Description'!K67&lt;&gt;H$7),"y","n")</f>
        <v>n</v>
      </c>
      <c r="W69">
        <f>IF('Programme Description'!D67='DATA VALIDATION'!$D$4,1,IF('Programme Description'!D67='DATA VALIDATION'!$D$5,2,IF('Programme Description'!D67&lt;&gt;"",3,0)))</f>
        <v>0</v>
      </c>
      <c r="X69" t="str">
        <f t="shared" si="5"/>
        <v>y</v>
      </c>
      <c r="Y69" t="str">
        <f t="shared" si="6"/>
        <v>n</v>
      </c>
      <c r="Z69" t="str">
        <f>IF(AND('Programme Description'!D67='DATA VALIDATION'!$D$5,'DATA VALIDATION'!Y69="n"),"n","y")</f>
        <v>y</v>
      </c>
      <c r="AA69" t="str">
        <f t="shared" si="7"/>
        <v>n</v>
      </c>
      <c r="AB69" t="str">
        <f t="shared" si="8"/>
        <v>y</v>
      </c>
      <c r="AC69" t="str">
        <f t="shared" si="9"/>
        <v>y</v>
      </c>
      <c r="AE69" t="str">
        <f>IF(AND(A69&gt;0,'Programme Description'!D67=""),"y","n")</f>
        <v>n</v>
      </c>
      <c r="AF69" t="str">
        <f>IF(OR(AND('Programme Description'!D67='DATA VALIDATION'!$D$4,'Programme Description'!E67=""),AND('Programme Description'!D67&lt;&gt;'DATA VALIDATION'!$D$4,'Programme Description'!E67&lt;&gt;"")),"y","n")</f>
        <v>n</v>
      </c>
      <c r="AG69" t="str">
        <f>IF(OR(AND('Programme Description'!D67='DATA VALIDATION'!$D$4,'Programme Description'!F67=""),AND('Programme Description'!D67&lt;&gt;'DATA VALIDATION'!$D$4,'Programme Description'!F67&lt;&gt;"")),"y","n")</f>
        <v>n</v>
      </c>
      <c r="AH69" t="str">
        <f>IF(OR(AND(OR('Programme Description'!D67='DATA VALIDATION'!$D$4,'Programme Description'!D67='DATA VALIDATION'!$D$5),'Programme Description'!G67=""),AND(OR('Programme Description'!D67='DATA VALIDATION'!$D$4,'Programme Description'!D67&lt;&gt;'DATA VALIDATION'!$D$5),'Programme Description'!G67&lt;&gt;"")),"y","n")</f>
        <v>n</v>
      </c>
      <c r="AI69" t="str">
        <f>IF(OR(AND('Programme Description'!D67='DATA VALIDATION'!$D$4,'Programme Description'!H67=""),AND('Programme Description'!D67&lt;&gt;'DATA VALIDATION'!$D$4,'Programme Description'!H67&lt;&gt;"")),"y","n")</f>
        <v>n</v>
      </c>
      <c r="AJ69" t="str">
        <f>IF(OR(AND(OR('Programme Description'!D67='DATA VALIDATION'!$D$4,'Programme Description'!D67='DATA VALIDATION'!$D$5),'Programme Description'!I67=""),AND(OR('Programme Description'!D67='DATA VALIDATION'!$D$4,'Programme Description'!D67&lt;&gt;'DATA VALIDATION'!$D$5),'Programme Description'!I67&lt;&gt;"")),"y","n")</f>
        <v>n</v>
      </c>
      <c r="AK69" t="str">
        <f>IF(OR(AND('Programme Description'!D67='DATA VALIDATION'!$D$4,'Programme Description'!J67=""),AND('Programme Description'!D67&lt;&gt;'DATA VALIDATION'!$D$4,'Programme Description'!J67&lt;&gt;"")),"y","n")</f>
        <v>n</v>
      </c>
      <c r="AL69" t="str">
        <f>IF(OR(AND('Programme Description'!D67='DATA VALIDATION'!$D$4,'Programme Description'!K67=""),AND('Programme Description'!D67&lt;&gt;'DATA VALIDATION'!$D$4,'Programme Description'!K67&lt;&gt;"")),"y","n")</f>
        <v>n</v>
      </c>
    </row>
    <row r="70" spans="1:38">
      <c r="A70">
        <f t="shared" si="0"/>
        <v>0</v>
      </c>
      <c r="B70">
        <f t="shared" si="1"/>
        <v>1</v>
      </c>
      <c r="C70">
        <f>IF('Programme Description'!B68="",0,1)</f>
        <v>0</v>
      </c>
      <c r="D70">
        <f>IF('Programme Description'!C68="",0,1)</f>
        <v>0</v>
      </c>
      <c r="E70">
        <f>IF('Programme Description'!D68="",0,1)</f>
        <v>0</v>
      </c>
      <c r="F70">
        <f>IF('Programme Description'!E68="",0,1)</f>
        <v>0</v>
      </c>
      <c r="G70">
        <f>IF('Programme Description'!F68="",0,1)</f>
        <v>0</v>
      </c>
      <c r="H70">
        <f>IF('Programme Description'!G68="",0,1)</f>
        <v>0</v>
      </c>
      <c r="I70">
        <f>IF('Programme Description'!H68="",0,1)</f>
        <v>0</v>
      </c>
      <c r="J70">
        <f>IF('Programme Description'!I68="",0,1)</f>
        <v>0</v>
      </c>
      <c r="K70">
        <f>IF('Programme Description'!J68="",0,1)</f>
        <v>0</v>
      </c>
      <c r="L70">
        <f>IF('Programme Description'!K68="",0,1)</f>
        <v>0</v>
      </c>
      <c r="M70" t="str">
        <f t="shared" si="2"/>
        <v>n</v>
      </c>
      <c r="N70" t="str">
        <f t="shared" si="3"/>
        <v>n</v>
      </c>
      <c r="O70" t="str">
        <f>IF('Programme Description'!B70&gt;1,IF(('Programme Description'!B68='Programme Description'!B67+1),"y","n"),"n")</f>
        <v>n</v>
      </c>
      <c r="P70">
        <f t="shared" si="4"/>
        <v>0</v>
      </c>
      <c r="Q70" t="str">
        <f>IF(AND('Programme Description'!B68&lt;&gt;C$3,'Programme Description'!B68&lt;&gt;C$4,'Programme Description'!B68&lt;&gt;C$5,'Programme Description'!B68&lt;&gt;C$6,'Programme Description'!B68&lt;&gt;C$7,'Programme Description'!B68&lt;&gt;C$8),"y","n")</f>
        <v>n</v>
      </c>
      <c r="R70" t="str">
        <f>IF(AND('Programme Description'!D68&lt;&gt;D$3,'Programme Description'!D68&lt;&gt;D$4,'Programme Description'!D68&lt;&gt;D$5,'Programme Description'!D68&lt;&gt;D$6,'Programme Description'!D68&lt;&gt;D$7,'Programme Description'!D68&lt;&gt;D$8),"y","n")</f>
        <v>n</v>
      </c>
      <c r="S70" t="str">
        <f>IF(AND('Programme Description'!E68&lt;&gt;E$3,'Programme Description'!E68&lt;&gt;E$4,'Programme Description'!E68&lt;&gt;E$5,'Programme Description'!E68&lt;&gt;E$6,'Programme Description'!E68&lt;&gt;E$7,'Programme Description'!E68&lt;&gt;E$8),"y","n")</f>
        <v>n</v>
      </c>
      <c r="T70" t="str">
        <f>IF(AND('Programme Description'!F68&lt;&gt;F$3,'Programme Description'!F68&lt;&gt;F$4,'Programme Description'!F68&lt;&gt;F$5),"y","n")</f>
        <v>n</v>
      </c>
      <c r="U70" t="str">
        <f>IF(AND('Programme Description'!H68&lt;&gt;G$3,'Programme Description'!H68&lt;&gt;G$4,'Programme Description'!H68&lt;&gt;G$5),"y","n")</f>
        <v>n</v>
      </c>
      <c r="V70" t="str">
        <f>IF(AND('Programme Description'!K68&lt;&gt;H$3,'Programme Description'!K68&lt;&gt;H$4,'Programme Description'!K68&lt;&gt;H$5,'Programme Description'!K68&lt;&gt;H$6,'Programme Description'!K68&lt;&gt;H$7),"y","n")</f>
        <v>n</v>
      </c>
      <c r="W70">
        <f>IF('Programme Description'!D68='DATA VALIDATION'!$D$4,1,IF('Programme Description'!D68='DATA VALIDATION'!$D$5,2,IF('Programme Description'!D68&lt;&gt;"",3,0)))</f>
        <v>0</v>
      </c>
      <c r="X70" t="str">
        <f t="shared" si="5"/>
        <v>y</v>
      </c>
      <c r="Y70" t="str">
        <f t="shared" si="6"/>
        <v>n</v>
      </c>
      <c r="Z70" t="str">
        <f>IF(AND('Programme Description'!D68='DATA VALIDATION'!$D$5,'DATA VALIDATION'!Y70="n"),"n","y")</f>
        <v>y</v>
      </c>
      <c r="AA70" t="str">
        <f t="shared" si="7"/>
        <v>n</v>
      </c>
      <c r="AB70" t="str">
        <f t="shared" si="8"/>
        <v>y</v>
      </c>
      <c r="AC70" t="str">
        <f t="shared" si="9"/>
        <v>y</v>
      </c>
      <c r="AE70" t="str">
        <f>IF(AND(A70&gt;0,'Programme Description'!D68=""),"y","n")</f>
        <v>n</v>
      </c>
      <c r="AF70" t="str">
        <f>IF(OR(AND('Programme Description'!D68='DATA VALIDATION'!$D$4,'Programme Description'!E68=""),AND('Programme Description'!D68&lt;&gt;'DATA VALIDATION'!$D$4,'Programme Description'!E68&lt;&gt;"")),"y","n")</f>
        <v>n</v>
      </c>
      <c r="AG70" t="str">
        <f>IF(OR(AND('Programme Description'!D68='DATA VALIDATION'!$D$4,'Programme Description'!F68=""),AND('Programme Description'!D68&lt;&gt;'DATA VALIDATION'!$D$4,'Programme Description'!F68&lt;&gt;"")),"y","n")</f>
        <v>n</v>
      </c>
      <c r="AH70" t="str">
        <f>IF(OR(AND(OR('Programme Description'!D68='DATA VALIDATION'!$D$4,'Programme Description'!D68='DATA VALIDATION'!$D$5),'Programme Description'!G68=""),AND(OR('Programme Description'!D68='DATA VALIDATION'!$D$4,'Programme Description'!D68&lt;&gt;'DATA VALIDATION'!$D$5),'Programme Description'!G68&lt;&gt;"")),"y","n")</f>
        <v>n</v>
      </c>
      <c r="AI70" t="str">
        <f>IF(OR(AND('Programme Description'!D68='DATA VALIDATION'!$D$4,'Programme Description'!H68=""),AND('Programme Description'!D68&lt;&gt;'DATA VALIDATION'!$D$4,'Programme Description'!H68&lt;&gt;"")),"y","n")</f>
        <v>n</v>
      </c>
      <c r="AJ70" t="str">
        <f>IF(OR(AND(OR('Programme Description'!D68='DATA VALIDATION'!$D$4,'Programme Description'!D68='DATA VALIDATION'!$D$5),'Programme Description'!I68=""),AND(OR('Programme Description'!D68='DATA VALIDATION'!$D$4,'Programme Description'!D68&lt;&gt;'DATA VALIDATION'!$D$5),'Programme Description'!I68&lt;&gt;"")),"y","n")</f>
        <v>n</v>
      </c>
      <c r="AK70" t="str">
        <f>IF(OR(AND('Programme Description'!D68='DATA VALIDATION'!$D$4,'Programme Description'!J68=""),AND('Programme Description'!D68&lt;&gt;'DATA VALIDATION'!$D$4,'Programme Description'!J68&lt;&gt;"")),"y","n")</f>
        <v>n</v>
      </c>
      <c r="AL70" t="str">
        <f>IF(OR(AND('Programme Description'!D68='DATA VALIDATION'!$D$4,'Programme Description'!K68=""),AND('Programme Description'!D68&lt;&gt;'DATA VALIDATION'!$D$4,'Programme Description'!K68&lt;&gt;"")),"y","n")</f>
        <v>n</v>
      </c>
    </row>
    <row r="71" spans="1:38">
      <c r="A71">
        <f t="shared" si="0"/>
        <v>0</v>
      </c>
      <c r="B71">
        <f t="shared" si="1"/>
        <v>1</v>
      </c>
      <c r="C71">
        <f>IF('Programme Description'!B69="",0,1)</f>
        <v>0</v>
      </c>
      <c r="D71">
        <f>IF('Programme Description'!C69="",0,1)</f>
        <v>0</v>
      </c>
      <c r="E71">
        <f>IF('Programme Description'!D69="",0,1)</f>
        <v>0</v>
      </c>
      <c r="F71">
        <f>IF('Programme Description'!E69="",0,1)</f>
        <v>0</v>
      </c>
      <c r="G71">
        <f>IF('Programme Description'!F69="",0,1)</f>
        <v>0</v>
      </c>
      <c r="H71">
        <f>IF('Programme Description'!G69="",0,1)</f>
        <v>0</v>
      </c>
      <c r="I71">
        <f>IF('Programme Description'!H69="",0,1)</f>
        <v>0</v>
      </c>
      <c r="J71">
        <f>IF('Programme Description'!I69="",0,1)</f>
        <v>0</v>
      </c>
      <c r="K71">
        <f>IF('Programme Description'!J69="",0,1)</f>
        <v>0</v>
      </c>
      <c r="L71">
        <f>IF('Programme Description'!K69="",0,1)</f>
        <v>0</v>
      </c>
      <c r="M71" t="str">
        <f t="shared" si="2"/>
        <v>n</v>
      </c>
      <c r="N71" t="str">
        <f t="shared" si="3"/>
        <v>n</v>
      </c>
      <c r="O71" t="str">
        <f>IF('Programme Description'!B71&gt;1,IF(('Programme Description'!B69='Programme Description'!B68+1),"y","n"),"n")</f>
        <v>n</v>
      </c>
      <c r="P71">
        <f t="shared" si="4"/>
        <v>0</v>
      </c>
      <c r="Q71" t="str">
        <f>IF(AND('Programme Description'!B69&lt;&gt;C$3,'Programme Description'!B69&lt;&gt;C$4,'Programme Description'!B69&lt;&gt;C$5,'Programme Description'!B69&lt;&gt;C$6,'Programme Description'!B69&lt;&gt;C$7,'Programme Description'!B69&lt;&gt;C$8),"y","n")</f>
        <v>n</v>
      </c>
      <c r="R71" t="str">
        <f>IF(AND('Programme Description'!D69&lt;&gt;D$3,'Programme Description'!D69&lt;&gt;D$4,'Programme Description'!D69&lt;&gt;D$5,'Programme Description'!D69&lt;&gt;D$6,'Programme Description'!D69&lt;&gt;D$7,'Programme Description'!D69&lt;&gt;D$8),"y","n")</f>
        <v>n</v>
      </c>
      <c r="S71" t="str">
        <f>IF(AND('Programme Description'!E69&lt;&gt;E$3,'Programme Description'!E69&lt;&gt;E$4,'Programme Description'!E69&lt;&gt;E$5,'Programme Description'!E69&lt;&gt;E$6,'Programme Description'!E69&lt;&gt;E$7,'Programme Description'!E69&lt;&gt;E$8),"y","n")</f>
        <v>n</v>
      </c>
      <c r="T71" t="str">
        <f>IF(AND('Programme Description'!F69&lt;&gt;F$3,'Programme Description'!F69&lt;&gt;F$4,'Programme Description'!F69&lt;&gt;F$5),"y","n")</f>
        <v>n</v>
      </c>
      <c r="U71" t="str">
        <f>IF(AND('Programme Description'!H69&lt;&gt;G$3,'Programme Description'!H69&lt;&gt;G$4,'Programme Description'!H69&lt;&gt;G$5),"y","n")</f>
        <v>n</v>
      </c>
      <c r="V71" t="str">
        <f>IF(AND('Programme Description'!K69&lt;&gt;H$3,'Programme Description'!K69&lt;&gt;H$4,'Programme Description'!K69&lt;&gt;H$5,'Programme Description'!K69&lt;&gt;H$6,'Programme Description'!K69&lt;&gt;H$7),"y","n")</f>
        <v>n</v>
      </c>
      <c r="W71">
        <f>IF('Programme Description'!D69='DATA VALIDATION'!$D$4,1,IF('Programme Description'!D69='DATA VALIDATION'!$D$5,2,IF('Programme Description'!D69&lt;&gt;"",3,0)))</f>
        <v>0</v>
      </c>
      <c r="X71" t="str">
        <f t="shared" si="5"/>
        <v>y</v>
      </c>
      <c r="Y71" t="str">
        <f t="shared" si="6"/>
        <v>n</v>
      </c>
      <c r="Z71" t="str">
        <f>IF(AND('Programme Description'!D69='DATA VALIDATION'!$D$5,'DATA VALIDATION'!Y71="n"),"n","y")</f>
        <v>y</v>
      </c>
      <c r="AA71" t="str">
        <f t="shared" si="7"/>
        <v>n</v>
      </c>
      <c r="AB71" t="str">
        <f t="shared" si="8"/>
        <v>y</v>
      </c>
      <c r="AC71" t="str">
        <f t="shared" si="9"/>
        <v>y</v>
      </c>
      <c r="AE71" t="str">
        <f>IF(AND(A71&gt;0,'Programme Description'!D69=""),"y","n")</f>
        <v>n</v>
      </c>
      <c r="AF71" t="str">
        <f>IF(OR(AND('Programme Description'!D69='DATA VALIDATION'!$D$4,'Programme Description'!E69=""),AND('Programme Description'!D69&lt;&gt;'DATA VALIDATION'!$D$4,'Programme Description'!E69&lt;&gt;"")),"y","n")</f>
        <v>n</v>
      </c>
      <c r="AG71" t="str">
        <f>IF(OR(AND('Programme Description'!D69='DATA VALIDATION'!$D$4,'Programme Description'!F69=""),AND('Programme Description'!D69&lt;&gt;'DATA VALIDATION'!$D$4,'Programme Description'!F69&lt;&gt;"")),"y","n")</f>
        <v>n</v>
      </c>
      <c r="AH71" t="str">
        <f>IF(OR(AND(OR('Programme Description'!D69='DATA VALIDATION'!$D$4,'Programme Description'!D69='DATA VALIDATION'!$D$5),'Programme Description'!G69=""),AND(OR('Programme Description'!D69='DATA VALIDATION'!$D$4,'Programme Description'!D69&lt;&gt;'DATA VALIDATION'!$D$5),'Programme Description'!G69&lt;&gt;"")),"y","n")</f>
        <v>n</v>
      </c>
      <c r="AI71" t="str">
        <f>IF(OR(AND('Programme Description'!D69='DATA VALIDATION'!$D$4,'Programme Description'!H69=""),AND('Programme Description'!D69&lt;&gt;'DATA VALIDATION'!$D$4,'Programme Description'!H69&lt;&gt;"")),"y","n")</f>
        <v>n</v>
      </c>
      <c r="AJ71" t="str">
        <f>IF(OR(AND(OR('Programme Description'!D69='DATA VALIDATION'!$D$4,'Programme Description'!D69='DATA VALIDATION'!$D$5),'Programme Description'!I69=""),AND(OR('Programme Description'!D69='DATA VALIDATION'!$D$4,'Programme Description'!D69&lt;&gt;'DATA VALIDATION'!$D$5),'Programme Description'!I69&lt;&gt;"")),"y","n")</f>
        <v>n</v>
      </c>
      <c r="AK71" t="str">
        <f>IF(OR(AND('Programme Description'!D69='DATA VALIDATION'!$D$4,'Programme Description'!J69=""),AND('Programme Description'!D69&lt;&gt;'DATA VALIDATION'!$D$4,'Programme Description'!J69&lt;&gt;"")),"y","n")</f>
        <v>n</v>
      </c>
      <c r="AL71" t="str">
        <f>IF(OR(AND('Programme Description'!D69='DATA VALIDATION'!$D$4,'Programme Description'!K69=""),AND('Programme Description'!D69&lt;&gt;'DATA VALIDATION'!$D$4,'Programme Description'!K69&lt;&gt;"")),"y","n")</f>
        <v>n</v>
      </c>
    </row>
    <row r="72" spans="1:38">
      <c r="A72">
        <f t="shared" si="0"/>
        <v>0</v>
      </c>
      <c r="B72">
        <f t="shared" si="1"/>
        <v>1</v>
      </c>
      <c r="C72">
        <f>IF('Programme Description'!B70="",0,1)</f>
        <v>0</v>
      </c>
      <c r="D72">
        <f>IF('Programme Description'!C70="",0,1)</f>
        <v>0</v>
      </c>
      <c r="E72">
        <f>IF('Programme Description'!D70="",0,1)</f>
        <v>0</v>
      </c>
      <c r="F72">
        <f>IF('Programme Description'!E70="",0,1)</f>
        <v>0</v>
      </c>
      <c r="G72">
        <f>IF('Programme Description'!F70="",0,1)</f>
        <v>0</v>
      </c>
      <c r="H72">
        <f>IF('Programme Description'!G70="",0,1)</f>
        <v>0</v>
      </c>
      <c r="I72">
        <f>IF('Programme Description'!H70="",0,1)</f>
        <v>0</v>
      </c>
      <c r="J72">
        <f>IF('Programme Description'!I70="",0,1)</f>
        <v>0</v>
      </c>
      <c r="K72">
        <f>IF('Programme Description'!J70="",0,1)</f>
        <v>0</v>
      </c>
      <c r="L72">
        <f>IF('Programme Description'!K70="",0,1)</f>
        <v>0</v>
      </c>
      <c r="M72" t="str">
        <f t="shared" si="2"/>
        <v>n</v>
      </c>
      <c r="N72" t="str">
        <f t="shared" si="3"/>
        <v>n</v>
      </c>
      <c r="O72" t="str">
        <f>IF('Programme Description'!B72&gt;1,IF(('Programme Description'!B70='Programme Description'!B69+1),"y","n"),"n")</f>
        <v>n</v>
      </c>
      <c r="P72">
        <f t="shared" si="4"/>
        <v>0</v>
      </c>
      <c r="Q72" t="str">
        <f>IF(AND('Programme Description'!B70&lt;&gt;C$3,'Programme Description'!B70&lt;&gt;C$4,'Programme Description'!B70&lt;&gt;C$5,'Programme Description'!B70&lt;&gt;C$6,'Programme Description'!B70&lt;&gt;C$7,'Programme Description'!B70&lt;&gt;C$8),"y","n")</f>
        <v>n</v>
      </c>
      <c r="R72" t="str">
        <f>IF(AND('Programme Description'!D70&lt;&gt;D$3,'Programme Description'!D70&lt;&gt;D$4,'Programme Description'!D70&lt;&gt;D$5,'Programme Description'!D70&lt;&gt;D$6,'Programme Description'!D70&lt;&gt;D$7,'Programme Description'!D70&lt;&gt;D$8),"y","n")</f>
        <v>n</v>
      </c>
      <c r="S72" t="str">
        <f>IF(AND('Programme Description'!E70&lt;&gt;E$3,'Programme Description'!E70&lt;&gt;E$4,'Programme Description'!E70&lt;&gt;E$5,'Programme Description'!E70&lt;&gt;E$6,'Programme Description'!E70&lt;&gt;E$7,'Programme Description'!E70&lt;&gt;E$8),"y","n")</f>
        <v>n</v>
      </c>
      <c r="T72" t="str">
        <f>IF(AND('Programme Description'!F70&lt;&gt;F$3,'Programme Description'!F70&lt;&gt;F$4,'Programme Description'!F70&lt;&gt;F$5),"y","n")</f>
        <v>n</v>
      </c>
      <c r="U72" t="str">
        <f>IF(AND('Programme Description'!H70&lt;&gt;G$3,'Programme Description'!H70&lt;&gt;G$4,'Programme Description'!H70&lt;&gt;G$5),"y","n")</f>
        <v>n</v>
      </c>
      <c r="V72" t="str">
        <f>IF(AND('Programme Description'!K70&lt;&gt;H$3,'Programme Description'!K70&lt;&gt;H$4,'Programme Description'!K70&lt;&gt;H$5,'Programme Description'!K70&lt;&gt;H$6,'Programme Description'!K70&lt;&gt;H$7),"y","n")</f>
        <v>n</v>
      </c>
      <c r="W72">
        <f>IF('Programme Description'!D70='DATA VALIDATION'!$D$4,1,IF('Programme Description'!D70='DATA VALIDATION'!$D$5,2,IF('Programme Description'!D70&lt;&gt;"",3,0)))</f>
        <v>0</v>
      </c>
      <c r="X72" t="str">
        <f t="shared" si="5"/>
        <v>y</v>
      </c>
      <c r="Y72" t="str">
        <f t="shared" si="6"/>
        <v>n</v>
      </c>
      <c r="Z72" t="str">
        <f>IF(AND('Programme Description'!D70='DATA VALIDATION'!$D$5,'DATA VALIDATION'!Y72="n"),"n","y")</f>
        <v>y</v>
      </c>
      <c r="AA72" t="str">
        <f t="shared" si="7"/>
        <v>n</v>
      </c>
      <c r="AB72" t="str">
        <f t="shared" si="8"/>
        <v>y</v>
      </c>
      <c r="AC72" t="str">
        <f t="shared" si="9"/>
        <v>y</v>
      </c>
      <c r="AE72" t="str">
        <f>IF(AND(A72&gt;0,'Programme Description'!D70=""),"y","n")</f>
        <v>n</v>
      </c>
      <c r="AF72" t="str">
        <f>IF(OR(AND('Programme Description'!D70='DATA VALIDATION'!$D$4,'Programme Description'!E70=""),AND('Programme Description'!D70&lt;&gt;'DATA VALIDATION'!$D$4,'Programme Description'!E70&lt;&gt;"")),"y","n")</f>
        <v>n</v>
      </c>
      <c r="AG72" t="str">
        <f>IF(OR(AND('Programme Description'!D70='DATA VALIDATION'!$D$4,'Programme Description'!F70=""),AND('Programme Description'!D70&lt;&gt;'DATA VALIDATION'!$D$4,'Programme Description'!F70&lt;&gt;"")),"y","n")</f>
        <v>n</v>
      </c>
      <c r="AH72" t="str">
        <f>IF(OR(AND(OR('Programme Description'!D70='DATA VALIDATION'!$D$4,'Programme Description'!D70='DATA VALIDATION'!$D$5),'Programme Description'!G70=""),AND(OR('Programme Description'!D70='DATA VALIDATION'!$D$4,'Programme Description'!D70&lt;&gt;'DATA VALIDATION'!$D$5),'Programme Description'!G70&lt;&gt;"")),"y","n")</f>
        <v>n</v>
      </c>
      <c r="AI72" t="str">
        <f>IF(OR(AND('Programme Description'!D70='DATA VALIDATION'!$D$4,'Programme Description'!H70=""),AND('Programme Description'!D70&lt;&gt;'DATA VALIDATION'!$D$4,'Programme Description'!H70&lt;&gt;"")),"y","n")</f>
        <v>n</v>
      </c>
      <c r="AJ72" t="str">
        <f>IF(OR(AND(OR('Programme Description'!D70='DATA VALIDATION'!$D$4,'Programme Description'!D70='DATA VALIDATION'!$D$5),'Programme Description'!I70=""),AND(OR('Programme Description'!D70='DATA VALIDATION'!$D$4,'Programme Description'!D70&lt;&gt;'DATA VALIDATION'!$D$5),'Programme Description'!I70&lt;&gt;"")),"y","n")</f>
        <v>n</v>
      </c>
      <c r="AK72" t="str">
        <f>IF(OR(AND('Programme Description'!D70='DATA VALIDATION'!$D$4,'Programme Description'!J70=""),AND('Programme Description'!D70&lt;&gt;'DATA VALIDATION'!$D$4,'Programme Description'!J70&lt;&gt;"")),"y","n")</f>
        <v>n</v>
      </c>
      <c r="AL72" t="str">
        <f>IF(OR(AND('Programme Description'!D70='DATA VALIDATION'!$D$4,'Programme Description'!K70=""),AND('Programme Description'!D70&lt;&gt;'DATA VALIDATION'!$D$4,'Programme Description'!K70&lt;&gt;"")),"y","n")</f>
        <v>n</v>
      </c>
    </row>
    <row r="73" spans="1:38">
      <c r="A73">
        <f t="shared" si="0"/>
        <v>0</v>
      </c>
      <c r="B73">
        <f t="shared" si="1"/>
        <v>1</v>
      </c>
      <c r="C73">
        <f>IF('Programme Description'!B71="",0,1)</f>
        <v>0</v>
      </c>
      <c r="D73">
        <f>IF('Programme Description'!C71="",0,1)</f>
        <v>0</v>
      </c>
      <c r="E73">
        <f>IF('Programme Description'!D71="",0,1)</f>
        <v>0</v>
      </c>
      <c r="F73">
        <f>IF('Programme Description'!E71="",0,1)</f>
        <v>0</v>
      </c>
      <c r="G73">
        <f>IF('Programme Description'!F71="",0,1)</f>
        <v>0</v>
      </c>
      <c r="H73">
        <f>IF('Programme Description'!G71="",0,1)</f>
        <v>0</v>
      </c>
      <c r="I73">
        <f>IF('Programme Description'!H71="",0,1)</f>
        <v>0</v>
      </c>
      <c r="J73">
        <f>IF('Programme Description'!I71="",0,1)</f>
        <v>0</v>
      </c>
      <c r="K73">
        <f>IF('Programme Description'!J71="",0,1)</f>
        <v>0</v>
      </c>
      <c r="L73">
        <f>IF('Programme Description'!K71="",0,1)</f>
        <v>0</v>
      </c>
      <c r="M73" t="str">
        <f t="shared" si="2"/>
        <v>n</v>
      </c>
      <c r="N73" t="str">
        <f t="shared" si="3"/>
        <v>n</v>
      </c>
      <c r="O73" t="str">
        <f>IF('Programme Description'!B73&gt;1,IF(('Programme Description'!B71='Programme Description'!B70+1),"y","n"),"n")</f>
        <v>n</v>
      </c>
      <c r="P73">
        <f t="shared" si="4"/>
        <v>0</v>
      </c>
      <c r="Q73" t="str">
        <f>IF(AND('Programme Description'!B71&lt;&gt;C$3,'Programme Description'!B71&lt;&gt;C$4,'Programme Description'!B71&lt;&gt;C$5,'Programme Description'!B71&lt;&gt;C$6,'Programme Description'!B71&lt;&gt;C$7,'Programme Description'!B71&lt;&gt;C$8),"y","n")</f>
        <v>n</v>
      </c>
      <c r="R73" t="str">
        <f>IF(AND('Programme Description'!D71&lt;&gt;D$3,'Programme Description'!D71&lt;&gt;D$4,'Programme Description'!D71&lt;&gt;D$5,'Programme Description'!D71&lt;&gt;D$6,'Programme Description'!D71&lt;&gt;D$7,'Programme Description'!D71&lt;&gt;D$8),"y","n")</f>
        <v>n</v>
      </c>
      <c r="S73" t="str">
        <f>IF(AND('Programme Description'!E71&lt;&gt;E$3,'Programme Description'!E71&lt;&gt;E$4,'Programme Description'!E71&lt;&gt;E$5,'Programme Description'!E71&lt;&gt;E$6,'Programme Description'!E71&lt;&gt;E$7,'Programme Description'!E71&lt;&gt;E$8),"y","n")</f>
        <v>n</v>
      </c>
      <c r="T73" t="str">
        <f>IF(AND('Programme Description'!F71&lt;&gt;F$3,'Programme Description'!F71&lt;&gt;F$4,'Programme Description'!F71&lt;&gt;F$5),"y","n")</f>
        <v>n</v>
      </c>
      <c r="U73" t="str">
        <f>IF(AND('Programme Description'!H71&lt;&gt;G$3,'Programme Description'!H71&lt;&gt;G$4,'Programme Description'!H71&lt;&gt;G$5),"y","n")</f>
        <v>n</v>
      </c>
      <c r="V73" t="str">
        <f>IF(AND('Programme Description'!K71&lt;&gt;H$3,'Programme Description'!K71&lt;&gt;H$4,'Programme Description'!K71&lt;&gt;H$5,'Programme Description'!K71&lt;&gt;H$6,'Programme Description'!K71&lt;&gt;H$7),"y","n")</f>
        <v>n</v>
      </c>
      <c r="W73">
        <f>IF('Programme Description'!D71='DATA VALIDATION'!$D$4,1,IF('Programme Description'!D71='DATA VALIDATION'!$D$5,2,IF('Programme Description'!D71&lt;&gt;"",3,0)))</f>
        <v>0</v>
      </c>
      <c r="X73" t="str">
        <f t="shared" si="5"/>
        <v>y</v>
      </c>
      <c r="Y73" t="str">
        <f t="shared" si="6"/>
        <v>n</v>
      </c>
      <c r="Z73" t="str">
        <f>IF(AND('Programme Description'!D71='DATA VALIDATION'!$D$5,'DATA VALIDATION'!Y73="n"),"n","y")</f>
        <v>y</v>
      </c>
      <c r="AA73" t="str">
        <f t="shared" si="7"/>
        <v>n</v>
      </c>
      <c r="AB73" t="str">
        <f t="shared" si="8"/>
        <v>y</v>
      </c>
      <c r="AC73" t="str">
        <f t="shared" si="9"/>
        <v>y</v>
      </c>
      <c r="AE73" t="str">
        <f>IF(AND(A73&gt;0,'Programme Description'!D71=""),"y","n")</f>
        <v>n</v>
      </c>
      <c r="AF73" t="str">
        <f>IF(OR(AND('Programme Description'!D71='DATA VALIDATION'!$D$4,'Programme Description'!E71=""),AND('Programme Description'!D71&lt;&gt;'DATA VALIDATION'!$D$4,'Programme Description'!E71&lt;&gt;"")),"y","n")</f>
        <v>n</v>
      </c>
      <c r="AG73" t="str">
        <f>IF(OR(AND('Programme Description'!D71='DATA VALIDATION'!$D$4,'Programme Description'!F71=""),AND('Programme Description'!D71&lt;&gt;'DATA VALIDATION'!$D$4,'Programme Description'!F71&lt;&gt;"")),"y","n")</f>
        <v>n</v>
      </c>
      <c r="AH73" t="str">
        <f>IF(OR(AND(OR('Programme Description'!D71='DATA VALIDATION'!$D$4,'Programme Description'!D71='DATA VALIDATION'!$D$5),'Programme Description'!G71=""),AND(OR('Programme Description'!D71='DATA VALIDATION'!$D$4,'Programme Description'!D71&lt;&gt;'DATA VALIDATION'!$D$5),'Programme Description'!G71&lt;&gt;"")),"y","n")</f>
        <v>n</v>
      </c>
      <c r="AI73" t="str">
        <f>IF(OR(AND('Programme Description'!D71='DATA VALIDATION'!$D$4,'Programme Description'!H71=""),AND('Programme Description'!D71&lt;&gt;'DATA VALIDATION'!$D$4,'Programme Description'!H71&lt;&gt;"")),"y","n")</f>
        <v>n</v>
      </c>
      <c r="AJ73" t="str">
        <f>IF(OR(AND(OR('Programme Description'!D71='DATA VALIDATION'!$D$4,'Programme Description'!D71='DATA VALIDATION'!$D$5),'Programme Description'!I71=""),AND(OR('Programme Description'!D71='DATA VALIDATION'!$D$4,'Programme Description'!D71&lt;&gt;'DATA VALIDATION'!$D$5),'Programme Description'!I71&lt;&gt;"")),"y","n")</f>
        <v>n</v>
      </c>
      <c r="AK73" t="str">
        <f>IF(OR(AND('Programme Description'!D71='DATA VALIDATION'!$D$4,'Programme Description'!J71=""),AND('Programme Description'!D71&lt;&gt;'DATA VALIDATION'!$D$4,'Programme Description'!J71&lt;&gt;"")),"y","n")</f>
        <v>n</v>
      </c>
      <c r="AL73" t="str">
        <f>IF(OR(AND('Programme Description'!D71='DATA VALIDATION'!$D$4,'Programme Description'!K71=""),AND('Programme Description'!D71&lt;&gt;'DATA VALIDATION'!$D$4,'Programme Description'!K71&lt;&gt;"")),"y","n")</f>
        <v>n</v>
      </c>
    </row>
    <row r="74" spans="1:38">
      <c r="A74">
        <f t="shared" si="0"/>
        <v>0</v>
      </c>
      <c r="B74">
        <f t="shared" si="1"/>
        <v>1</v>
      </c>
      <c r="C74">
        <f>IF('Programme Description'!B72="",0,1)</f>
        <v>0</v>
      </c>
      <c r="D74">
        <f>IF('Programme Description'!C72="",0,1)</f>
        <v>0</v>
      </c>
      <c r="E74">
        <f>IF('Programme Description'!D72="",0,1)</f>
        <v>0</v>
      </c>
      <c r="F74">
        <f>IF('Programme Description'!E72="",0,1)</f>
        <v>0</v>
      </c>
      <c r="G74">
        <f>IF('Programme Description'!F72="",0,1)</f>
        <v>0</v>
      </c>
      <c r="H74">
        <f>IF('Programme Description'!G72="",0,1)</f>
        <v>0</v>
      </c>
      <c r="I74">
        <f>IF('Programme Description'!H72="",0,1)</f>
        <v>0</v>
      </c>
      <c r="J74">
        <f>IF('Programme Description'!I72="",0,1)</f>
        <v>0</v>
      </c>
      <c r="K74">
        <f>IF('Programme Description'!J72="",0,1)</f>
        <v>0</v>
      </c>
      <c r="L74">
        <f>IF('Programme Description'!K72="",0,1)</f>
        <v>0</v>
      </c>
      <c r="M74" t="str">
        <f t="shared" si="2"/>
        <v>n</v>
      </c>
      <c r="N74" t="str">
        <f t="shared" si="3"/>
        <v>n</v>
      </c>
      <c r="O74" t="str">
        <f>IF('Programme Description'!B74&gt;1,IF(('Programme Description'!B72='Programme Description'!B71+1),"y","n"),"n")</f>
        <v>n</v>
      </c>
      <c r="P74">
        <f t="shared" si="4"/>
        <v>0</v>
      </c>
      <c r="Q74" t="str">
        <f>IF(AND('Programme Description'!B72&lt;&gt;C$3,'Programme Description'!B72&lt;&gt;C$4,'Programme Description'!B72&lt;&gt;C$5,'Programme Description'!B72&lt;&gt;C$6,'Programme Description'!B72&lt;&gt;C$7,'Programme Description'!B72&lt;&gt;C$8),"y","n")</f>
        <v>n</v>
      </c>
      <c r="R74" t="str">
        <f>IF(AND('Programme Description'!D72&lt;&gt;D$3,'Programme Description'!D72&lt;&gt;D$4,'Programme Description'!D72&lt;&gt;D$5,'Programme Description'!D72&lt;&gt;D$6,'Programme Description'!D72&lt;&gt;D$7,'Programme Description'!D72&lt;&gt;D$8),"y","n")</f>
        <v>n</v>
      </c>
      <c r="S74" t="str">
        <f>IF(AND('Programme Description'!E72&lt;&gt;E$3,'Programme Description'!E72&lt;&gt;E$4,'Programme Description'!E72&lt;&gt;E$5,'Programme Description'!E72&lt;&gt;E$6,'Programme Description'!E72&lt;&gt;E$7,'Programme Description'!E72&lt;&gt;E$8),"y","n")</f>
        <v>n</v>
      </c>
      <c r="T74" t="str">
        <f>IF(AND('Programme Description'!F72&lt;&gt;F$3,'Programme Description'!F72&lt;&gt;F$4,'Programme Description'!F72&lt;&gt;F$5),"y","n")</f>
        <v>n</v>
      </c>
      <c r="U74" t="str">
        <f>IF(AND('Programme Description'!H72&lt;&gt;G$3,'Programme Description'!H72&lt;&gt;G$4,'Programme Description'!H72&lt;&gt;G$5),"y","n")</f>
        <v>n</v>
      </c>
      <c r="V74" t="str">
        <f>IF(AND('Programme Description'!K72&lt;&gt;H$3,'Programme Description'!K72&lt;&gt;H$4,'Programme Description'!K72&lt;&gt;H$5,'Programme Description'!K72&lt;&gt;H$6,'Programme Description'!K72&lt;&gt;H$7),"y","n")</f>
        <v>n</v>
      </c>
      <c r="W74">
        <f>IF('Programme Description'!D72='DATA VALIDATION'!$D$4,1,IF('Programme Description'!D72='DATA VALIDATION'!$D$5,2,IF('Programme Description'!D72&lt;&gt;"",3,0)))</f>
        <v>0</v>
      </c>
      <c r="X74" t="str">
        <f t="shared" si="5"/>
        <v>y</v>
      </c>
      <c r="Y74" t="str">
        <f t="shared" si="6"/>
        <v>n</v>
      </c>
      <c r="Z74" t="str">
        <f>IF(AND('Programme Description'!D72='DATA VALIDATION'!$D$5,'DATA VALIDATION'!Y74="n"),"n","y")</f>
        <v>y</v>
      </c>
      <c r="AA74" t="str">
        <f t="shared" si="7"/>
        <v>n</v>
      </c>
      <c r="AB74" t="str">
        <f t="shared" si="8"/>
        <v>y</v>
      </c>
      <c r="AC74" t="str">
        <f t="shared" si="9"/>
        <v>y</v>
      </c>
      <c r="AE74" t="str">
        <f>IF(AND(A74&gt;0,'Programme Description'!D72=""),"y","n")</f>
        <v>n</v>
      </c>
      <c r="AF74" t="str">
        <f>IF(OR(AND('Programme Description'!D72='DATA VALIDATION'!$D$4,'Programme Description'!E72=""),AND('Programme Description'!D72&lt;&gt;'DATA VALIDATION'!$D$4,'Programme Description'!E72&lt;&gt;"")),"y","n")</f>
        <v>n</v>
      </c>
      <c r="AG74" t="str">
        <f>IF(OR(AND('Programme Description'!D72='DATA VALIDATION'!$D$4,'Programme Description'!F72=""),AND('Programme Description'!D72&lt;&gt;'DATA VALIDATION'!$D$4,'Programme Description'!F72&lt;&gt;"")),"y","n")</f>
        <v>n</v>
      </c>
      <c r="AH74" t="str">
        <f>IF(OR(AND(OR('Programme Description'!D72='DATA VALIDATION'!$D$4,'Programme Description'!D72='DATA VALIDATION'!$D$5),'Programme Description'!G72=""),AND(OR('Programme Description'!D72='DATA VALIDATION'!$D$4,'Programme Description'!D72&lt;&gt;'DATA VALIDATION'!$D$5),'Programme Description'!G72&lt;&gt;"")),"y","n")</f>
        <v>n</v>
      </c>
      <c r="AI74" t="str">
        <f>IF(OR(AND('Programme Description'!D72='DATA VALIDATION'!$D$4,'Programme Description'!H72=""),AND('Programme Description'!D72&lt;&gt;'DATA VALIDATION'!$D$4,'Programme Description'!H72&lt;&gt;"")),"y","n")</f>
        <v>n</v>
      </c>
      <c r="AJ74" t="str">
        <f>IF(OR(AND(OR('Programme Description'!D72='DATA VALIDATION'!$D$4,'Programme Description'!D72='DATA VALIDATION'!$D$5),'Programme Description'!I72=""),AND(OR('Programme Description'!D72='DATA VALIDATION'!$D$4,'Programme Description'!D72&lt;&gt;'DATA VALIDATION'!$D$5),'Programme Description'!I72&lt;&gt;"")),"y","n")</f>
        <v>n</v>
      </c>
      <c r="AK74" t="str">
        <f>IF(OR(AND('Programme Description'!D72='DATA VALIDATION'!$D$4,'Programme Description'!J72=""),AND('Programme Description'!D72&lt;&gt;'DATA VALIDATION'!$D$4,'Programme Description'!J72&lt;&gt;"")),"y","n")</f>
        <v>n</v>
      </c>
      <c r="AL74" t="str">
        <f>IF(OR(AND('Programme Description'!D72='DATA VALIDATION'!$D$4,'Programme Description'!K72=""),AND('Programme Description'!D72&lt;&gt;'DATA VALIDATION'!$D$4,'Programme Description'!K72&lt;&gt;"")),"y","n")</f>
        <v>n</v>
      </c>
    </row>
    <row r="75" spans="1:38">
      <c r="A75">
        <f t="shared" si="0"/>
        <v>0</v>
      </c>
      <c r="B75">
        <f t="shared" si="1"/>
        <v>1</v>
      </c>
      <c r="C75">
        <f>IF('Programme Description'!B73="",0,1)</f>
        <v>0</v>
      </c>
      <c r="D75">
        <f>IF('Programme Description'!C73="",0,1)</f>
        <v>0</v>
      </c>
      <c r="E75">
        <f>IF('Programme Description'!D73="",0,1)</f>
        <v>0</v>
      </c>
      <c r="F75">
        <f>IF('Programme Description'!E73="",0,1)</f>
        <v>0</v>
      </c>
      <c r="G75">
        <f>IF('Programme Description'!F73="",0,1)</f>
        <v>0</v>
      </c>
      <c r="H75">
        <f>IF('Programme Description'!G73="",0,1)</f>
        <v>0</v>
      </c>
      <c r="I75">
        <f>IF('Programme Description'!H73="",0,1)</f>
        <v>0</v>
      </c>
      <c r="J75">
        <f>IF('Programme Description'!I73="",0,1)</f>
        <v>0</v>
      </c>
      <c r="K75">
        <f>IF('Programme Description'!J73="",0,1)</f>
        <v>0</v>
      </c>
      <c r="L75">
        <f>IF('Programme Description'!K73="",0,1)</f>
        <v>0</v>
      </c>
      <c r="M75" t="str">
        <f t="shared" si="2"/>
        <v>n</v>
      </c>
      <c r="N75" t="str">
        <f t="shared" si="3"/>
        <v>n</v>
      </c>
      <c r="O75" t="str">
        <f>IF('Programme Description'!B75&gt;1,IF(('Programme Description'!B73='Programme Description'!B72+1),"y","n"),"n")</f>
        <v>n</v>
      </c>
      <c r="P75">
        <f t="shared" si="4"/>
        <v>0</v>
      </c>
      <c r="Q75" t="str">
        <f>IF(AND('Programme Description'!B73&lt;&gt;C$3,'Programme Description'!B73&lt;&gt;C$4,'Programme Description'!B73&lt;&gt;C$5,'Programme Description'!B73&lt;&gt;C$6,'Programme Description'!B73&lt;&gt;C$7,'Programme Description'!B73&lt;&gt;C$8),"y","n")</f>
        <v>n</v>
      </c>
      <c r="R75" t="str">
        <f>IF(AND('Programme Description'!D73&lt;&gt;D$3,'Programme Description'!D73&lt;&gt;D$4,'Programme Description'!D73&lt;&gt;D$5,'Programme Description'!D73&lt;&gt;D$6,'Programme Description'!D73&lt;&gt;D$7,'Programme Description'!D73&lt;&gt;D$8),"y","n")</f>
        <v>n</v>
      </c>
      <c r="S75" t="str">
        <f>IF(AND('Programme Description'!E73&lt;&gt;E$3,'Programme Description'!E73&lt;&gt;E$4,'Programme Description'!E73&lt;&gt;E$5,'Programme Description'!E73&lt;&gt;E$6,'Programme Description'!E73&lt;&gt;E$7,'Programme Description'!E73&lt;&gt;E$8),"y","n")</f>
        <v>n</v>
      </c>
      <c r="T75" t="str">
        <f>IF(AND('Programme Description'!F73&lt;&gt;F$3,'Programme Description'!F73&lt;&gt;F$4,'Programme Description'!F73&lt;&gt;F$5),"y","n")</f>
        <v>n</v>
      </c>
      <c r="U75" t="str">
        <f>IF(AND('Programme Description'!H73&lt;&gt;G$3,'Programme Description'!H73&lt;&gt;G$4,'Programme Description'!H73&lt;&gt;G$5),"y","n")</f>
        <v>n</v>
      </c>
      <c r="V75" t="str">
        <f>IF(AND('Programme Description'!K73&lt;&gt;H$3,'Programme Description'!K73&lt;&gt;H$4,'Programme Description'!K73&lt;&gt;H$5,'Programme Description'!K73&lt;&gt;H$6,'Programme Description'!K73&lt;&gt;H$7),"y","n")</f>
        <v>n</v>
      </c>
      <c r="W75">
        <f>IF('Programme Description'!D73='DATA VALIDATION'!$D$4,1,IF('Programme Description'!D73='DATA VALIDATION'!$D$5,2,IF('Programme Description'!D73&lt;&gt;"",3,0)))</f>
        <v>0</v>
      </c>
      <c r="X75" t="str">
        <f t="shared" si="5"/>
        <v>y</v>
      </c>
      <c r="Y75" t="str">
        <f t="shared" si="6"/>
        <v>n</v>
      </c>
      <c r="Z75" t="str">
        <f>IF(AND('Programme Description'!D73='DATA VALIDATION'!$D$5,'DATA VALIDATION'!Y75="n"),"n","y")</f>
        <v>y</v>
      </c>
      <c r="AA75" t="str">
        <f t="shared" si="7"/>
        <v>n</v>
      </c>
      <c r="AB75" t="str">
        <f t="shared" si="8"/>
        <v>y</v>
      </c>
      <c r="AC75" t="str">
        <f t="shared" si="9"/>
        <v>y</v>
      </c>
      <c r="AE75" t="str">
        <f>IF(AND(A75&gt;0,'Programme Description'!D73=""),"y","n")</f>
        <v>n</v>
      </c>
      <c r="AF75" t="str">
        <f>IF(OR(AND('Programme Description'!D73='DATA VALIDATION'!$D$4,'Programme Description'!E73=""),AND('Programme Description'!D73&lt;&gt;'DATA VALIDATION'!$D$4,'Programme Description'!E73&lt;&gt;"")),"y","n")</f>
        <v>n</v>
      </c>
      <c r="AG75" t="str">
        <f>IF(OR(AND('Programme Description'!D73='DATA VALIDATION'!$D$4,'Programme Description'!F73=""),AND('Programme Description'!D73&lt;&gt;'DATA VALIDATION'!$D$4,'Programme Description'!F73&lt;&gt;"")),"y","n")</f>
        <v>n</v>
      </c>
      <c r="AH75" t="str">
        <f>IF(OR(AND(OR('Programme Description'!D73='DATA VALIDATION'!$D$4,'Programme Description'!D73='DATA VALIDATION'!$D$5),'Programme Description'!G73=""),AND(OR('Programme Description'!D73='DATA VALIDATION'!$D$4,'Programme Description'!D73&lt;&gt;'DATA VALIDATION'!$D$5),'Programme Description'!G73&lt;&gt;"")),"y","n")</f>
        <v>n</v>
      </c>
      <c r="AI75" t="str">
        <f>IF(OR(AND('Programme Description'!D73='DATA VALIDATION'!$D$4,'Programme Description'!H73=""),AND('Programme Description'!D73&lt;&gt;'DATA VALIDATION'!$D$4,'Programme Description'!H73&lt;&gt;"")),"y","n")</f>
        <v>n</v>
      </c>
      <c r="AJ75" t="str">
        <f>IF(OR(AND(OR('Programme Description'!D73='DATA VALIDATION'!$D$4,'Programme Description'!D73='DATA VALIDATION'!$D$5),'Programme Description'!I73=""),AND(OR('Programme Description'!D73='DATA VALIDATION'!$D$4,'Programme Description'!D73&lt;&gt;'DATA VALIDATION'!$D$5),'Programme Description'!I73&lt;&gt;"")),"y","n")</f>
        <v>n</v>
      </c>
      <c r="AK75" t="str">
        <f>IF(OR(AND('Programme Description'!D73='DATA VALIDATION'!$D$4,'Programme Description'!J73=""),AND('Programme Description'!D73&lt;&gt;'DATA VALIDATION'!$D$4,'Programme Description'!J73&lt;&gt;"")),"y","n")</f>
        <v>n</v>
      </c>
      <c r="AL75" t="str">
        <f>IF(OR(AND('Programme Description'!D73='DATA VALIDATION'!$D$4,'Programme Description'!K73=""),AND('Programme Description'!D73&lt;&gt;'DATA VALIDATION'!$D$4,'Programme Description'!K73&lt;&gt;"")),"y","n")</f>
        <v>n</v>
      </c>
    </row>
    <row r="76" spans="1:38">
      <c r="A76">
        <f t="shared" si="0"/>
        <v>0</v>
      </c>
      <c r="B76">
        <f t="shared" si="1"/>
        <v>1</v>
      </c>
      <c r="C76">
        <f>IF('Programme Description'!B74="",0,1)</f>
        <v>0</v>
      </c>
      <c r="D76">
        <f>IF('Programme Description'!C74="",0,1)</f>
        <v>0</v>
      </c>
      <c r="E76">
        <f>IF('Programme Description'!D74="",0,1)</f>
        <v>0</v>
      </c>
      <c r="F76">
        <f>IF('Programme Description'!E74="",0,1)</f>
        <v>0</v>
      </c>
      <c r="G76">
        <f>IF('Programme Description'!F74="",0,1)</f>
        <v>0</v>
      </c>
      <c r="H76">
        <f>IF('Programme Description'!G74="",0,1)</f>
        <v>0</v>
      </c>
      <c r="I76">
        <f>IF('Programme Description'!H74="",0,1)</f>
        <v>0</v>
      </c>
      <c r="J76">
        <f>IF('Programme Description'!I74="",0,1)</f>
        <v>0</v>
      </c>
      <c r="K76">
        <f>IF('Programme Description'!J74="",0,1)</f>
        <v>0</v>
      </c>
      <c r="L76">
        <f>IF('Programme Description'!K74="",0,1)</f>
        <v>0</v>
      </c>
      <c r="M76" t="str">
        <f t="shared" si="2"/>
        <v>n</v>
      </c>
      <c r="N76" t="str">
        <f t="shared" si="3"/>
        <v>n</v>
      </c>
      <c r="O76" t="str">
        <f>IF('Programme Description'!B76&gt;1,IF(('Programme Description'!B74='Programme Description'!B73+1),"y","n"),"n")</f>
        <v>n</v>
      </c>
      <c r="P76">
        <f t="shared" si="4"/>
        <v>0</v>
      </c>
      <c r="Q76" t="str">
        <f>IF(AND('Programme Description'!B74&lt;&gt;C$3,'Programme Description'!B74&lt;&gt;C$4,'Programme Description'!B74&lt;&gt;C$5,'Programme Description'!B74&lt;&gt;C$6,'Programme Description'!B74&lt;&gt;C$7,'Programme Description'!B74&lt;&gt;C$8),"y","n")</f>
        <v>n</v>
      </c>
      <c r="R76" t="str">
        <f>IF(AND('Programme Description'!D74&lt;&gt;D$3,'Programme Description'!D74&lt;&gt;D$4,'Programme Description'!D74&lt;&gt;D$5,'Programme Description'!D74&lt;&gt;D$6,'Programme Description'!D74&lt;&gt;D$7,'Programme Description'!D74&lt;&gt;D$8),"y","n")</f>
        <v>n</v>
      </c>
      <c r="S76" t="str">
        <f>IF(AND('Programme Description'!E74&lt;&gt;E$3,'Programme Description'!E74&lt;&gt;E$4,'Programme Description'!E74&lt;&gt;E$5,'Programme Description'!E74&lt;&gt;E$6,'Programme Description'!E74&lt;&gt;E$7,'Programme Description'!E74&lt;&gt;E$8),"y","n")</f>
        <v>n</v>
      </c>
      <c r="T76" t="str">
        <f>IF(AND('Programme Description'!F74&lt;&gt;F$3,'Programme Description'!F74&lt;&gt;F$4,'Programme Description'!F74&lt;&gt;F$5),"y","n")</f>
        <v>n</v>
      </c>
      <c r="U76" t="str">
        <f>IF(AND('Programme Description'!H74&lt;&gt;G$3,'Programme Description'!H74&lt;&gt;G$4,'Programme Description'!H74&lt;&gt;G$5),"y","n")</f>
        <v>n</v>
      </c>
      <c r="V76" t="str">
        <f>IF(AND('Programme Description'!K74&lt;&gt;H$3,'Programme Description'!K74&lt;&gt;H$4,'Programme Description'!K74&lt;&gt;H$5,'Programme Description'!K74&lt;&gt;H$6,'Programme Description'!K74&lt;&gt;H$7),"y","n")</f>
        <v>n</v>
      </c>
      <c r="W76">
        <f>IF('Programme Description'!D74='DATA VALIDATION'!$D$4,1,IF('Programme Description'!D74='DATA VALIDATION'!$D$5,2,IF('Programme Description'!D74&lt;&gt;"",3,0)))</f>
        <v>0</v>
      </c>
      <c r="X76" t="str">
        <f t="shared" si="5"/>
        <v>y</v>
      </c>
      <c r="Y76" t="str">
        <f t="shared" si="6"/>
        <v>n</v>
      </c>
      <c r="Z76" t="str">
        <f>IF(AND('Programme Description'!D74='DATA VALIDATION'!$D$5,'DATA VALIDATION'!Y76="n"),"n","y")</f>
        <v>y</v>
      </c>
      <c r="AA76" t="str">
        <f t="shared" si="7"/>
        <v>n</v>
      </c>
      <c r="AB76" t="str">
        <f t="shared" si="8"/>
        <v>y</v>
      </c>
      <c r="AC76" t="str">
        <f t="shared" si="9"/>
        <v>y</v>
      </c>
      <c r="AE76" t="str">
        <f>IF(AND(A76&gt;0,'Programme Description'!D74=""),"y","n")</f>
        <v>n</v>
      </c>
      <c r="AF76" t="str">
        <f>IF(OR(AND('Programme Description'!D74='DATA VALIDATION'!$D$4,'Programme Description'!E74=""),AND('Programme Description'!D74&lt;&gt;'DATA VALIDATION'!$D$4,'Programme Description'!E74&lt;&gt;"")),"y","n")</f>
        <v>n</v>
      </c>
      <c r="AG76" t="str">
        <f>IF(OR(AND('Programme Description'!D74='DATA VALIDATION'!$D$4,'Programme Description'!F74=""),AND('Programme Description'!D74&lt;&gt;'DATA VALIDATION'!$D$4,'Programme Description'!F74&lt;&gt;"")),"y","n")</f>
        <v>n</v>
      </c>
      <c r="AH76" t="str">
        <f>IF(OR(AND(OR('Programme Description'!D74='DATA VALIDATION'!$D$4,'Programme Description'!D74='DATA VALIDATION'!$D$5),'Programme Description'!G74=""),AND(OR('Programme Description'!D74='DATA VALIDATION'!$D$4,'Programme Description'!D74&lt;&gt;'DATA VALIDATION'!$D$5),'Programme Description'!G74&lt;&gt;"")),"y","n")</f>
        <v>n</v>
      </c>
      <c r="AI76" t="str">
        <f>IF(OR(AND('Programme Description'!D74='DATA VALIDATION'!$D$4,'Programme Description'!H74=""),AND('Programme Description'!D74&lt;&gt;'DATA VALIDATION'!$D$4,'Programme Description'!H74&lt;&gt;"")),"y","n")</f>
        <v>n</v>
      </c>
      <c r="AJ76" t="str">
        <f>IF(OR(AND(OR('Programme Description'!D74='DATA VALIDATION'!$D$4,'Programme Description'!D74='DATA VALIDATION'!$D$5),'Programme Description'!I74=""),AND(OR('Programme Description'!D74='DATA VALIDATION'!$D$4,'Programme Description'!D74&lt;&gt;'DATA VALIDATION'!$D$5),'Programme Description'!I74&lt;&gt;"")),"y","n")</f>
        <v>n</v>
      </c>
      <c r="AK76" t="str">
        <f>IF(OR(AND('Programme Description'!D74='DATA VALIDATION'!$D$4,'Programme Description'!J74=""),AND('Programme Description'!D74&lt;&gt;'DATA VALIDATION'!$D$4,'Programme Description'!J74&lt;&gt;"")),"y","n")</f>
        <v>n</v>
      </c>
      <c r="AL76" t="str">
        <f>IF(OR(AND('Programme Description'!D74='DATA VALIDATION'!$D$4,'Programme Description'!K74=""),AND('Programme Description'!D74&lt;&gt;'DATA VALIDATION'!$D$4,'Programme Description'!K74&lt;&gt;"")),"y","n")</f>
        <v>n</v>
      </c>
    </row>
    <row r="77" spans="1:38">
      <c r="A77">
        <f t="shared" si="0"/>
        <v>0</v>
      </c>
      <c r="B77">
        <f t="shared" si="1"/>
        <v>1</v>
      </c>
      <c r="C77">
        <f>IF('Programme Description'!B75="",0,1)</f>
        <v>0</v>
      </c>
      <c r="D77">
        <f>IF('Programme Description'!C75="",0,1)</f>
        <v>0</v>
      </c>
      <c r="E77">
        <f>IF('Programme Description'!D75="",0,1)</f>
        <v>0</v>
      </c>
      <c r="F77">
        <f>IF('Programme Description'!E75="",0,1)</f>
        <v>0</v>
      </c>
      <c r="G77">
        <f>IF('Programme Description'!F75="",0,1)</f>
        <v>0</v>
      </c>
      <c r="H77">
        <f>IF('Programme Description'!G75="",0,1)</f>
        <v>0</v>
      </c>
      <c r="I77">
        <f>IF('Programme Description'!H75="",0,1)</f>
        <v>0</v>
      </c>
      <c r="J77">
        <f>IF('Programme Description'!I75="",0,1)</f>
        <v>0</v>
      </c>
      <c r="K77">
        <f>IF('Programme Description'!J75="",0,1)</f>
        <v>0</v>
      </c>
      <c r="L77">
        <f>IF('Programme Description'!K75="",0,1)</f>
        <v>0</v>
      </c>
      <c r="M77" t="str">
        <f t="shared" si="2"/>
        <v>n</v>
      </c>
      <c r="N77" t="str">
        <f t="shared" si="3"/>
        <v>n</v>
      </c>
      <c r="O77" t="str">
        <f>IF('Programme Description'!B77&gt;1,IF(('Programme Description'!B75='Programme Description'!B74+1),"y","n"),"n")</f>
        <v>n</v>
      </c>
      <c r="P77">
        <f t="shared" si="4"/>
        <v>0</v>
      </c>
      <c r="Q77" t="str">
        <f>IF(AND('Programme Description'!B75&lt;&gt;C$3,'Programme Description'!B75&lt;&gt;C$4,'Programme Description'!B75&lt;&gt;C$5,'Programme Description'!B75&lt;&gt;C$6,'Programme Description'!B75&lt;&gt;C$7,'Programme Description'!B75&lt;&gt;C$8),"y","n")</f>
        <v>n</v>
      </c>
      <c r="R77" t="str">
        <f>IF(AND('Programme Description'!D75&lt;&gt;D$3,'Programme Description'!D75&lt;&gt;D$4,'Programme Description'!D75&lt;&gt;D$5,'Programme Description'!D75&lt;&gt;D$6,'Programme Description'!D75&lt;&gt;D$7,'Programme Description'!D75&lt;&gt;D$8),"y","n")</f>
        <v>n</v>
      </c>
      <c r="S77" t="str">
        <f>IF(AND('Programme Description'!E75&lt;&gt;E$3,'Programme Description'!E75&lt;&gt;E$4,'Programme Description'!E75&lt;&gt;E$5,'Programme Description'!E75&lt;&gt;E$6,'Programme Description'!E75&lt;&gt;E$7,'Programme Description'!E75&lt;&gt;E$8),"y","n")</f>
        <v>n</v>
      </c>
      <c r="T77" t="str">
        <f>IF(AND('Programme Description'!F75&lt;&gt;F$3,'Programme Description'!F75&lt;&gt;F$4,'Programme Description'!F75&lt;&gt;F$5),"y","n")</f>
        <v>n</v>
      </c>
      <c r="U77" t="str">
        <f>IF(AND('Programme Description'!H75&lt;&gt;G$3,'Programme Description'!H75&lt;&gt;G$4,'Programme Description'!H75&lt;&gt;G$5),"y","n")</f>
        <v>n</v>
      </c>
      <c r="V77" t="str">
        <f>IF(AND('Programme Description'!K75&lt;&gt;H$3,'Programme Description'!K75&lt;&gt;H$4,'Programme Description'!K75&lt;&gt;H$5,'Programme Description'!K75&lt;&gt;H$6,'Programme Description'!K75&lt;&gt;H$7),"y","n")</f>
        <v>n</v>
      </c>
      <c r="W77">
        <f>IF('Programme Description'!D75='DATA VALIDATION'!$D$4,1,IF('Programme Description'!D75='DATA VALIDATION'!$D$5,2,IF('Programme Description'!D75&lt;&gt;"",3,0)))</f>
        <v>0</v>
      </c>
      <c r="X77" t="str">
        <f t="shared" si="5"/>
        <v>y</v>
      </c>
      <c r="Y77" t="str">
        <f t="shared" si="6"/>
        <v>n</v>
      </c>
      <c r="Z77" t="str">
        <f>IF(AND('Programme Description'!D75='DATA VALIDATION'!$D$5,'DATA VALIDATION'!Y77="n"),"n","y")</f>
        <v>y</v>
      </c>
      <c r="AA77" t="str">
        <f t="shared" si="7"/>
        <v>n</v>
      </c>
      <c r="AB77" t="str">
        <f t="shared" si="8"/>
        <v>y</v>
      </c>
      <c r="AC77" t="str">
        <f t="shared" si="9"/>
        <v>y</v>
      </c>
      <c r="AE77" t="str">
        <f>IF(AND(A77&gt;0,'Programme Description'!D75=""),"y","n")</f>
        <v>n</v>
      </c>
      <c r="AF77" t="str">
        <f>IF(OR(AND('Programme Description'!D75='DATA VALIDATION'!$D$4,'Programme Description'!E75=""),AND('Programme Description'!D75&lt;&gt;'DATA VALIDATION'!$D$4,'Programme Description'!E75&lt;&gt;"")),"y","n")</f>
        <v>n</v>
      </c>
      <c r="AG77" t="str">
        <f>IF(OR(AND('Programme Description'!D75='DATA VALIDATION'!$D$4,'Programme Description'!F75=""),AND('Programme Description'!D75&lt;&gt;'DATA VALIDATION'!$D$4,'Programme Description'!F75&lt;&gt;"")),"y","n")</f>
        <v>n</v>
      </c>
      <c r="AH77" t="str">
        <f>IF(OR(AND(OR('Programme Description'!D75='DATA VALIDATION'!$D$4,'Programme Description'!D75='DATA VALIDATION'!$D$5),'Programme Description'!G75=""),AND(OR('Programme Description'!D75='DATA VALIDATION'!$D$4,'Programme Description'!D75&lt;&gt;'DATA VALIDATION'!$D$5),'Programme Description'!G75&lt;&gt;"")),"y","n")</f>
        <v>n</v>
      </c>
      <c r="AI77" t="str">
        <f>IF(OR(AND('Programme Description'!D75='DATA VALIDATION'!$D$4,'Programme Description'!H75=""),AND('Programme Description'!D75&lt;&gt;'DATA VALIDATION'!$D$4,'Programme Description'!H75&lt;&gt;"")),"y","n")</f>
        <v>n</v>
      </c>
      <c r="AJ77" t="str">
        <f>IF(OR(AND(OR('Programme Description'!D75='DATA VALIDATION'!$D$4,'Programme Description'!D75='DATA VALIDATION'!$D$5),'Programme Description'!I75=""),AND(OR('Programme Description'!D75='DATA VALIDATION'!$D$4,'Programme Description'!D75&lt;&gt;'DATA VALIDATION'!$D$5),'Programme Description'!I75&lt;&gt;"")),"y","n")</f>
        <v>n</v>
      </c>
      <c r="AK77" t="str">
        <f>IF(OR(AND('Programme Description'!D75='DATA VALIDATION'!$D$4,'Programme Description'!J75=""),AND('Programme Description'!D75&lt;&gt;'DATA VALIDATION'!$D$4,'Programme Description'!J75&lt;&gt;"")),"y","n")</f>
        <v>n</v>
      </c>
      <c r="AL77" t="str">
        <f>IF(OR(AND('Programme Description'!D75='DATA VALIDATION'!$D$4,'Programme Description'!K75=""),AND('Programme Description'!D75&lt;&gt;'DATA VALIDATION'!$D$4,'Programme Description'!K75&lt;&gt;"")),"y","n")</f>
        <v>n</v>
      </c>
    </row>
    <row r="78" spans="1:38">
      <c r="A78">
        <f t="shared" si="0"/>
        <v>0</v>
      </c>
      <c r="B78">
        <f t="shared" si="1"/>
        <v>1</v>
      </c>
      <c r="C78">
        <f>IF('Programme Description'!B76="",0,1)</f>
        <v>0</v>
      </c>
      <c r="D78">
        <f>IF('Programme Description'!C76="",0,1)</f>
        <v>0</v>
      </c>
      <c r="E78">
        <f>IF('Programme Description'!D76="",0,1)</f>
        <v>0</v>
      </c>
      <c r="F78">
        <f>IF('Programme Description'!E76="",0,1)</f>
        <v>0</v>
      </c>
      <c r="G78">
        <f>IF('Programme Description'!F76="",0,1)</f>
        <v>0</v>
      </c>
      <c r="H78">
        <f>IF('Programme Description'!G76="",0,1)</f>
        <v>0</v>
      </c>
      <c r="I78">
        <f>IF('Programme Description'!H76="",0,1)</f>
        <v>0</v>
      </c>
      <c r="J78">
        <f>IF('Programme Description'!I76="",0,1)</f>
        <v>0</v>
      </c>
      <c r="K78">
        <f>IF('Programme Description'!J76="",0,1)</f>
        <v>0</v>
      </c>
      <c r="L78">
        <f>IF('Programme Description'!K76="",0,1)</f>
        <v>0</v>
      </c>
      <c r="M78" t="str">
        <f t="shared" si="2"/>
        <v>n</v>
      </c>
      <c r="N78" t="str">
        <f t="shared" si="3"/>
        <v>n</v>
      </c>
      <c r="O78" t="str">
        <f>IF('Programme Description'!B78&gt;1,IF(('Programme Description'!B76='Programme Description'!B75+1),"y","n"),"n")</f>
        <v>n</v>
      </c>
      <c r="P78">
        <f t="shared" si="4"/>
        <v>0</v>
      </c>
      <c r="Q78" t="str">
        <f>IF(AND('Programme Description'!B76&lt;&gt;C$3,'Programme Description'!B76&lt;&gt;C$4,'Programme Description'!B76&lt;&gt;C$5,'Programme Description'!B76&lt;&gt;C$6,'Programme Description'!B76&lt;&gt;C$7,'Programme Description'!B76&lt;&gt;C$8),"y","n")</f>
        <v>n</v>
      </c>
      <c r="R78" t="str">
        <f>IF(AND('Programme Description'!D76&lt;&gt;D$3,'Programme Description'!D76&lt;&gt;D$4,'Programme Description'!D76&lt;&gt;D$5,'Programme Description'!D76&lt;&gt;D$6,'Programme Description'!D76&lt;&gt;D$7,'Programme Description'!D76&lt;&gt;D$8),"y","n")</f>
        <v>n</v>
      </c>
      <c r="S78" t="str">
        <f>IF(AND('Programme Description'!E76&lt;&gt;E$3,'Programme Description'!E76&lt;&gt;E$4,'Programme Description'!E76&lt;&gt;E$5,'Programme Description'!E76&lt;&gt;E$6,'Programme Description'!E76&lt;&gt;E$7,'Programme Description'!E76&lt;&gt;E$8),"y","n")</f>
        <v>n</v>
      </c>
      <c r="T78" t="str">
        <f>IF(AND('Programme Description'!F76&lt;&gt;F$3,'Programme Description'!F76&lt;&gt;F$4,'Programme Description'!F76&lt;&gt;F$5),"y","n")</f>
        <v>n</v>
      </c>
      <c r="U78" t="str">
        <f>IF(AND('Programme Description'!H76&lt;&gt;G$3,'Programme Description'!H76&lt;&gt;G$4,'Programme Description'!H76&lt;&gt;G$5),"y","n")</f>
        <v>n</v>
      </c>
      <c r="V78" t="str">
        <f>IF(AND('Programme Description'!K76&lt;&gt;H$3,'Programme Description'!K76&lt;&gt;H$4,'Programme Description'!K76&lt;&gt;H$5,'Programme Description'!K76&lt;&gt;H$6,'Programme Description'!K76&lt;&gt;H$7),"y","n")</f>
        <v>n</v>
      </c>
      <c r="W78">
        <f>IF('Programme Description'!D76='DATA VALIDATION'!$D$4,1,IF('Programme Description'!D76='DATA VALIDATION'!$D$5,2,IF('Programme Description'!D76&lt;&gt;"",3,0)))</f>
        <v>0</v>
      </c>
      <c r="X78" t="str">
        <f t="shared" si="5"/>
        <v>y</v>
      </c>
      <c r="Y78" t="str">
        <f t="shared" si="6"/>
        <v>n</v>
      </c>
      <c r="Z78" t="str">
        <f>IF(AND('Programme Description'!D76='DATA VALIDATION'!$D$5,'DATA VALIDATION'!Y78="n"),"n","y")</f>
        <v>y</v>
      </c>
      <c r="AA78" t="str">
        <f t="shared" si="7"/>
        <v>n</v>
      </c>
      <c r="AB78" t="str">
        <f t="shared" si="8"/>
        <v>y</v>
      </c>
      <c r="AC78" t="str">
        <f t="shared" si="9"/>
        <v>y</v>
      </c>
      <c r="AE78" t="str">
        <f>IF(AND(A78&gt;0,'Programme Description'!D76=""),"y","n")</f>
        <v>n</v>
      </c>
      <c r="AF78" t="str">
        <f>IF(OR(AND('Programme Description'!D76='DATA VALIDATION'!$D$4,'Programme Description'!E76=""),AND('Programme Description'!D76&lt;&gt;'DATA VALIDATION'!$D$4,'Programme Description'!E76&lt;&gt;"")),"y","n")</f>
        <v>n</v>
      </c>
      <c r="AG78" t="str">
        <f>IF(OR(AND('Programme Description'!D76='DATA VALIDATION'!$D$4,'Programme Description'!F76=""),AND('Programme Description'!D76&lt;&gt;'DATA VALIDATION'!$D$4,'Programme Description'!F76&lt;&gt;"")),"y","n")</f>
        <v>n</v>
      </c>
      <c r="AH78" t="str">
        <f>IF(OR(AND(OR('Programme Description'!D76='DATA VALIDATION'!$D$4,'Programme Description'!D76='DATA VALIDATION'!$D$5),'Programme Description'!G76=""),AND(OR('Programme Description'!D76='DATA VALIDATION'!$D$4,'Programme Description'!D76&lt;&gt;'DATA VALIDATION'!$D$5),'Programme Description'!G76&lt;&gt;"")),"y","n")</f>
        <v>n</v>
      </c>
      <c r="AI78" t="str">
        <f>IF(OR(AND('Programme Description'!D76='DATA VALIDATION'!$D$4,'Programme Description'!H76=""),AND('Programme Description'!D76&lt;&gt;'DATA VALIDATION'!$D$4,'Programme Description'!H76&lt;&gt;"")),"y","n")</f>
        <v>n</v>
      </c>
      <c r="AJ78" t="str">
        <f>IF(OR(AND(OR('Programme Description'!D76='DATA VALIDATION'!$D$4,'Programme Description'!D76='DATA VALIDATION'!$D$5),'Programme Description'!I76=""),AND(OR('Programme Description'!D76='DATA VALIDATION'!$D$4,'Programme Description'!D76&lt;&gt;'DATA VALIDATION'!$D$5),'Programme Description'!I76&lt;&gt;"")),"y","n")</f>
        <v>n</v>
      </c>
      <c r="AK78" t="str">
        <f>IF(OR(AND('Programme Description'!D76='DATA VALIDATION'!$D$4,'Programme Description'!J76=""),AND('Programme Description'!D76&lt;&gt;'DATA VALIDATION'!$D$4,'Programme Description'!J76&lt;&gt;"")),"y","n")</f>
        <v>n</v>
      </c>
      <c r="AL78" t="str">
        <f>IF(OR(AND('Programme Description'!D76='DATA VALIDATION'!$D$4,'Programme Description'!K76=""),AND('Programme Description'!D76&lt;&gt;'DATA VALIDATION'!$D$4,'Programme Description'!K76&lt;&gt;"")),"y","n")</f>
        <v>n</v>
      </c>
    </row>
    <row r="79" spans="1:38">
      <c r="A79">
        <f t="shared" ref="A79:A142" si="10">SUM(C79:L79)</f>
        <v>0</v>
      </c>
      <c r="B79">
        <f t="shared" ref="B79:B142" si="11">IF(AC79="n",0,1)</f>
        <v>1</v>
      </c>
      <c r="C79">
        <f>IF('Programme Description'!B77="",0,1)</f>
        <v>0</v>
      </c>
      <c r="D79">
        <f>IF('Programme Description'!C77="",0,1)</f>
        <v>0</v>
      </c>
      <c r="E79">
        <f>IF('Programme Description'!D77="",0,1)</f>
        <v>0</v>
      </c>
      <c r="F79">
        <f>IF('Programme Description'!E77="",0,1)</f>
        <v>0</v>
      </c>
      <c r="G79">
        <f>IF('Programme Description'!F77="",0,1)</f>
        <v>0</v>
      </c>
      <c r="H79">
        <f>IF('Programme Description'!G77="",0,1)</f>
        <v>0</v>
      </c>
      <c r="I79">
        <f>IF('Programme Description'!H77="",0,1)</f>
        <v>0</v>
      </c>
      <c r="J79">
        <f>IF('Programme Description'!I77="",0,1)</f>
        <v>0</v>
      </c>
      <c r="K79">
        <f>IF('Programme Description'!J77="",0,1)</f>
        <v>0</v>
      </c>
      <c r="L79">
        <f>IF('Programme Description'!K77="",0,1)</f>
        <v>0</v>
      </c>
      <c r="M79" t="str">
        <f t="shared" ref="M79:M142" si="12">IF(AND(C79=0,SUM(D79:L79)&gt;0),"y","n")</f>
        <v>n</v>
      </c>
      <c r="N79" t="str">
        <f t="shared" ref="N79:N142" si="13">IF(AND(C79=1,B79=0),"y","n")</f>
        <v>n</v>
      </c>
      <c r="O79" t="str">
        <f>IF('Programme Description'!B79&gt;1,IF(('Programme Description'!B77='Programme Description'!B76+1),"y","n"),"n")</f>
        <v>n</v>
      </c>
      <c r="P79">
        <f t="shared" ref="P79:P142" si="14">COUNTIF(Q79:V79,"y")</f>
        <v>0</v>
      </c>
      <c r="Q79" t="str">
        <f>IF(AND('Programme Description'!B77&lt;&gt;C$3,'Programme Description'!B77&lt;&gt;C$4,'Programme Description'!B77&lt;&gt;C$5,'Programme Description'!B77&lt;&gt;C$6,'Programme Description'!B77&lt;&gt;C$7,'Programme Description'!B77&lt;&gt;C$8),"y","n")</f>
        <v>n</v>
      </c>
      <c r="R79" t="str">
        <f>IF(AND('Programme Description'!D77&lt;&gt;D$3,'Programme Description'!D77&lt;&gt;D$4,'Programme Description'!D77&lt;&gt;D$5,'Programme Description'!D77&lt;&gt;D$6,'Programme Description'!D77&lt;&gt;D$7,'Programme Description'!D77&lt;&gt;D$8),"y","n")</f>
        <v>n</v>
      </c>
      <c r="S79" t="str">
        <f>IF(AND('Programme Description'!E77&lt;&gt;E$3,'Programme Description'!E77&lt;&gt;E$4,'Programme Description'!E77&lt;&gt;E$5,'Programme Description'!E77&lt;&gt;E$6,'Programme Description'!E77&lt;&gt;E$7,'Programme Description'!E77&lt;&gt;E$8),"y","n")</f>
        <v>n</v>
      </c>
      <c r="T79" t="str">
        <f>IF(AND('Programme Description'!F77&lt;&gt;F$3,'Programme Description'!F77&lt;&gt;F$4,'Programme Description'!F77&lt;&gt;F$5),"y","n")</f>
        <v>n</v>
      </c>
      <c r="U79" t="str">
        <f>IF(AND('Programme Description'!H77&lt;&gt;G$3,'Programme Description'!H77&lt;&gt;G$4,'Programme Description'!H77&lt;&gt;G$5),"y","n")</f>
        <v>n</v>
      </c>
      <c r="V79" t="str">
        <f>IF(AND('Programme Description'!K77&lt;&gt;H$3,'Programme Description'!K77&lt;&gt;H$4,'Programme Description'!K77&lt;&gt;H$5,'Programme Description'!K77&lt;&gt;H$6,'Programme Description'!K77&lt;&gt;H$7),"y","n")</f>
        <v>n</v>
      </c>
      <c r="W79">
        <f>IF('Programme Description'!D77='DATA VALIDATION'!$D$4,1,IF('Programme Description'!D77='DATA VALIDATION'!$D$5,2,IF('Programme Description'!D77&lt;&gt;"",3,0)))</f>
        <v>0</v>
      </c>
      <c r="X79" t="str">
        <f t="shared" ref="X79:X142" si="15">IF(AND(W79=1,A79&lt;&gt;10),"n","y")</f>
        <v>y</v>
      </c>
      <c r="Y79" t="str">
        <f t="shared" ref="Y79:Y142" si="16">IF(AND(SUM(C79:E79)=3,SUM(F79:L79)=2,H79=1,J79=1),"y","n")</f>
        <v>n</v>
      </c>
      <c r="Z79" t="str">
        <f>IF(AND('Programme Description'!D77='DATA VALIDATION'!$D$5,'DATA VALIDATION'!Y79="n"),"n","y")</f>
        <v>y</v>
      </c>
      <c r="AA79" t="str">
        <f t="shared" ref="AA79:AA142" si="17">IF(AND(SUM(C79:E79)=3,SUM(F79:L79)=0),"y","n")</f>
        <v>n</v>
      </c>
      <c r="AB79" t="str">
        <f t="shared" ref="AB79:AB142" si="18">IF(AND(W79=3,AA79="n"),"n","y")</f>
        <v>y</v>
      </c>
      <c r="AC79" t="str">
        <f t="shared" ref="AC79:AC142" si="19">IF(OR(X79="n",Z79="n",AB79="n"),"n","y")</f>
        <v>y</v>
      </c>
      <c r="AE79" t="str">
        <f>IF(AND(A79&gt;0,'Programme Description'!D77=""),"y","n")</f>
        <v>n</v>
      </c>
      <c r="AF79" t="str">
        <f>IF(OR(AND('Programme Description'!D77='DATA VALIDATION'!$D$4,'Programme Description'!E77=""),AND('Programme Description'!D77&lt;&gt;'DATA VALIDATION'!$D$4,'Programme Description'!E77&lt;&gt;"")),"y","n")</f>
        <v>n</v>
      </c>
      <c r="AG79" t="str">
        <f>IF(OR(AND('Programme Description'!D77='DATA VALIDATION'!$D$4,'Programme Description'!F77=""),AND('Programme Description'!D77&lt;&gt;'DATA VALIDATION'!$D$4,'Programme Description'!F77&lt;&gt;"")),"y","n")</f>
        <v>n</v>
      </c>
      <c r="AH79" t="str">
        <f>IF(OR(AND(OR('Programme Description'!D77='DATA VALIDATION'!$D$4,'Programme Description'!D77='DATA VALIDATION'!$D$5),'Programme Description'!G77=""),AND(OR('Programme Description'!D77='DATA VALIDATION'!$D$4,'Programme Description'!D77&lt;&gt;'DATA VALIDATION'!$D$5),'Programme Description'!G77&lt;&gt;"")),"y","n")</f>
        <v>n</v>
      </c>
      <c r="AI79" t="str">
        <f>IF(OR(AND('Programme Description'!D77='DATA VALIDATION'!$D$4,'Programme Description'!H77=""),AND('Programme Description'!D77&lt;&gt;'DATA VALIDATION'!$D$4,'Programme Description'!H77&lt;&gt;"")),"y","n")</f>
        <v>n</v>
      </c>
      <c r="AJ79" t="str">
        <f>IF(OR(AND(OR('Programme Description'!D77='DATA VALIDATION'!$D$4,'Programme Description'!D77='DATA VALIDATION'!$D$5),'Programme Description'!I77=""),AND(OR('Programme Description'!D77='DATA VALIDATION'!$D$4,'Programme Description'!D77&lt;&gt;'DATA VALIDATION'!$D$5),'Programme Description'!I77&lt;&gt;"")),"y","n")</f>
        <v>n</v>
      </c>
      <c r="AK79" t="str">
        <f>IF(OR(AND('Programme Description'!D77='DATA VALIDATION'!$D$4,'Programme Description'!J77=""),AND('Programme Description'!D77&lt;&gt;'DATA VALIDATION'!$D$4,'Programme Description'!J77&lt;&gt;"")),"y","n")</f>
        <v>n</v>
      </c>
      <c r="AL79" t="str">
        <f>IF(OR(AND('Programme Description'!D77='DATA VALIDATION'!$D$4,'Programme Description'!K77=""),AND('Programme Description'!D77&lt;&gt;'DATA VALIDATION'!$D$4,'Programme Description'!K77&lt;&gt;"")),"y","n")</f>
        <v>n</v>
      </c>
    </row>
    <row r="80" spans="1:38">
      <c r="A80">
        <f t="shared" si="10"/>
        <v>0</v>
      </c>
      <c r="B80">
        <f t="shared" si="11"/>
        <v>1</v>
      </c>
      <c r="C80">
        <f>IF('Programme Description'!B78="",0,1)</f>
        <v>0</v>
      </c>
      <c r="D80">
        <f>IF('Programme Description'!C78="",0,1)</f>
        <v>0</v>
      </c>
      <c r="E80">
        <f>IF('Programme Description'!D78="",0,1)</f>
        <v>0</v>
      </c>
      <c r="F80">
        <f>IF('Programme Description'!E78="",0,1)</f>
        <v>0</v>
      </c>
      <c r="G80">
        <f>IF('Programme Description'!F78="",0,1)</f>
        <v>0</v>
      </c>
      <c r="H80">
        <f>IF('Programme Description'!G78="",0,1)</f>
        <v>0</v>
      </c>
      <c r="I80">
        <f>IF('Programme Description'!H78="",0,1)</f>
        <v>0</v>
      </c>
      <c r="J80">
        <f>IF('Programme Description'!I78="",0,1)</f>
        <v>0</v>
      </c>
      <c r="K80">
        <f>IF('Programme Description'!J78="",0,1)</f>
        <v>0</v>
      </c>
      <c r="L80">
        <f>IF('Programme Description'!K78="",0,1)</f>
        <v>0</v>
      </c>
      <c r="M80" t="str">
        <f t="shared" si="12"/>
        <v>n</v>
      </c>
      <c r="N80" t="str">
        <f t="shared" si="13"/>
        <v>n</v>
      </c>
      <c r="O80" t="str">
        <f>IF('Programme Description'!B80&gt;1,IF(('Programme Description'!B78='Programme Description'!B77+1),"y","n"),"n")</f>
        <v>n</v>
      </c>
      <c r="P80">
        <f t="shared" si="14"/>
        <v>0</v>
      </c>
      <c r="Q80" t="str">
        <f>IF(AND('Programme Description'!B78&lt;&gt;C$3,'Programme Description'!B78&lt;&gt;C$4,'Programme Description'!B78&lt;&gt;C$5,'Programme Description'!B78&lt;&gt;C$6,'Programme Description'!B78&lt;&gt;C$7,'Programme Description'!B78&lt;&gt;C$8),"y","n")</f>
        <v>n</v>
      </c>
      <c r="R80" t="str">
        <f>IF(AND('Programme Description'!D78&lt;&gt;D$3,'Programme Description'!D78&lt;&gt;D$4,'Programme Description'!D78&lt;&gt;D$5,'Programme Description'!D78&lt;&gt;D$6,'Programme Description'!D78&lt;&gt;D$7,'Programme Description'!D78&lt;&gt;D$8),"y","n")</f>
        <v>n</v>
      </c>
      <c r="S80" t="str">
        <f>IF(AND('Programme Description'!E78&lt;&gt;E$3,'Programme Description'!E78&lt;&gt;E$4,'Programme Description'!E78&lt;&gt;E$5,'Programme Description'!E78&lt;&gt;E$6,'Programme Description'!E78&lt;&gt;E$7,'Programme Description'!E78&lt;&gt;E$8),"y","n")</f>
        <v>n</v>
      </c>
      <c r="T80" t="str">
        <f>IF(AND('Programme Description'!F78&lt;&gt;F$3,'Programme Description'!F78&lt;&gt;F$4,'Programme Description'!F78&lt;&gt;F$5),"y","n")</f>
        <v>n</v>
      </c>
      <c r="U80" t="str">
        <f>IF(AND('Programme Description'!H78&lt;&gt;G$3,'Programme Description'!H78&lt;&gt;G$4,'Programme Description'!H78&lt;&gt;G$5),"y","n")</f>
        <v>n</v>
      </c>
      <c r="V80" t="str">
        <f>IF(AND('Programme Description'!K78&lt;&gt;H$3,'Programme Description'!K78&lt;&gt;H$4,'Programme Description'!K78&lt;&gt;H$5,'Programme Description'!K78&lt;&gt;H$6,'Programme Description'!K78&lt;&gt;H$7),"y","n")</f>
        <v>n</v>
      </c>
      <c r="W80">
        <f>IF('Programme Description'!D78='DATA VALIDATION'!$D$4,1,IF('Programme Description'!D78='DATA VALIDATION'!$D$5,2,IF('Programme Description'!D78&lt;&gt;"",3,0)))</f>
        <v>0</v>
      </c>
      <c r="X80" t="str">
        <f t="shared" si="15"/>
        <v>y</v>
      </c>
      <c r="Y80" t="str">
        <f t="shared" si="16"/>
        <v>n</v>
      </c>
      <c r="Z80" t="str">
        <f>IF(AND('Programme Description'!D78='DATA VALIDATION'!$D$5,'DATA VALIDATION'!Y80="n"),"n","y")</f>
        <v>y</v>
      </c>
      <c r="AA80" t="str">
        <f t="shared" si="17"/>
        <v>n</v>
      </c>
      <c r="AB80" t="str">
        <f t="shared" si="18"/>
        <v>y</v>
      </c>
      <c r="AC80" t="str">
        <f t="shared" si="19"/>
        <v>y</v>
      </c>
      <c r="AE80" t="str">
        <f>IF(AND(A80&gt;0,'Programme Description'!D78=""),"y","n")</f>
        <v>n</v>
      </c>
      <c r="AF80" t="str">
        <f>IF(OR(AND('Programme Description'!D78='DATA VALIDATION'!$D$4,'Programme Description'!E78=""),AND('Programme Description'!D78&lt;&gt;'DATA VALIDATION'!$D$4,'Programme Description'!E78&lt;&gt;"")),"y","n")</f>
        <v>n</v>
      </c>
      <c r="AG80" t="str">
        <f>IF(OR(AND('Programme Description'!D78='DATA VALIDATION'!$D$4,'Programme Description'!F78=""),AND('Programme Description'!D78&lt;&gt;'DATA VALIDATION'!$D$4,'Programme Description'!F78&lt;&gt;"")),"y","n")</f>
        <v>n</v>
      </c>
      <c r="AH80" t="str">
        <f>IF(OR(AND(OR('Programme Description'!D78='DATA VALIDATION'!$D$4,'Programme Description'!D78='DATA VALIDATION'!$D$5),'Programme Description'!G78=""),AND(OR('Programme Description'!D78='DATA VALIDATION'!$D$4,'Programme Description'!D78&lt;&gt;'DATA VALIDATION'!$D$5),'Programme Description'!G78&lt;&gt;"")),"y","n")</f>
        <v>n</v>
      </c>
      <c r="AI80" t="str">
        <f>IF(OR(AND('Programme Description'!D78='DATA VALIDATION'!$D$4,'Programme Description'!H78=""),AND('Programme Description'!D78&lt;&gt;'DATA VALIDATION'!$D$4,'Programme Description'!H78&lt;&gt;"")),"y","n")</f>
        <v>n</v>
      </c>
      <c r="AJ80" t="str">
        <f>IF(OR(AND(OR('Programme Description'!D78='DATA VALIDATION'!$D$4,'Programme Description'!D78='DATA VALIDATION'!$D$5),'Programme Description'!I78=""),AND(OR('Programme Description'!D78='DATA VALIDATION'!$D$4,'Programme Description'!D78&lt;&gt;'DATA VALIDATION'!$D$5),'Programme Description'!I78&lt;&gt;"")),"y","n")</f>
        <v>n</v>
      </c>
      <c r="AK80" t="str">
        <f>IF(OR(AND('Programme Description'!D78='DATA VALIDATION'!$D$4,'Programme Description'!J78=""),AND('Programme Description'!D78&lt;&gt;'DATA VALIDATION'!$D$4,'Programme Description'!J78&lt;&gt;"")),"y","n")</f>
        <v>n</v>
      </c>
      <c r="AL80" t="str">
        <f>IF(OR(AND('Programme Description'!D78='DATA VALIDATION'!$D$4,'Programme Description'!K78=""),AND('Programme Description'!D78&lt;&gt;'DATA VALIDATION'!$D$4,'Programme Description'!K78&lt;&gt;"")),"y","n")</f>
        <v>n</v>
      </c>
    </row>
    <row r="81" spans="1:38">
      <c r="A81">
        <f t="shared" si="10"/>
        <v>0</v>
      </c>
      <c r="B81">
        <f t="shared" si="11"/>
        <v>1</v>
      </c>
      <c r="C81">
        <f>IF('Programme Description'!B79="",0,1)</f>
        <v>0</v>
      </c>
      <c r="D81">
        <f>IF('Programme Description'!C79="",0,1)</f>
        <v>0</v>
      </c>
      <c r="E81">
        <f>IF('Programme Description'!D79="",0,1)</f>
        <v>0</v>
      </c>
      <c r="F81">
        <f>IF('Programme Description'!E79="",0,1)</f>
        <v>0</v>
      </c>
      <c r="G81">
        <f>IF('Programme Description'!F79="",0,1)</f>
        <v>0</v>
      </c>
      <c r="H81">
        <f>IF('Programme Description'!G79="",0,1)</f>
        <v>0</v>
      </c>
      <c r="I81">
        <f>IF('Programme Description'!H79="",0,1)</f>
        <v>0</v>
      </c>
      <c r="J81">
        <f>IF('Programme Description'!I79="",0,1)</f>
        <v>0</v>
      </c>
      <c r="K81">
        <f>IF('Programme Description'!J79="",0,1)</f>
        <v>0</v>
      </c>
      <c r="L81">
        <f>IF('Programme Description'!K79="",0,1)</f>
        <v>0</v>
      </c>
      <c r="M81" t="str">
        <f t="shared" si="12"/>
        <v>n</v>
      </c>
      <c r="N81" t="str">
        <f t="shared" si="13"/>
        <v>n</v>
      </c>
      <c r="O81" t="str">
        <f>IF('Programme Description'!B81&gt;1,IF(('Programme Description'!B79='Programme Description'!B78+1),"y","n"),"n")</f>
        <v>n</v>
      </c>
      <c r="P81">
        <f t="shared" si="14"/>
        <v>0</v>
      </c>
      <c r="Q81" t="str">
        <f>IF(AND('Programme Description'!B79&lt;&gt;C$3,'Programme Description'!B79&lt;&gt;C$4,'Programme Description'!B79&lt;&gt;C$5,'Programme Description'!B79&lt;&gt;C$6,'Programme Description'!B79&lt;&gt;C$7,'Programme Description'!B79&lt;&gt;C$8),"y","n")</f>
        <v>n</v>
      </c>
      <c r="R81" t="str">
        <f>IF(AND('Programme Description'!D79&lt;&gt;D$3,'Programme Description'!D79&lt;&gt;D$4,'Programme Description'!D79&lt;&gt;D$5,'Programme Description'!D79&lt;&gt;D$6,'Programme Description'!D79&lt;&gt;D$7,'Programme Description'!D79&lt;&gt;D$8),"y","n")</f>
        <v>n</v>
      </c>
      <c r="S81" t="str">
        <f>IF(AND('Programme Description'!E79&lt;&gt;E$3,'Programme Description'!E79&lt;&gt;E$4,'Programme Description'!E79&lt;&gt;E$5,'Programme Description'!E79&lt;&gt;E$6,'Programme Description'!E79&lt;&gt;E$7,'Programme Description'!E79&lt;&gt;E$8),"y","n")</f>
        <v>n</v>
      </c>
      <c r="T81" t="str">
        <f>IF(AND('Programme Description'!F79&lt;&gt;F$3,'Programme Description'!F79&lt;&gt;F$4,'Programme Description'!F79&lt;&gt;F$5),"y","n")</f>
        <v>n</v>
      </c>
      <c r="U81" t="str">
        <f>IF(AND('Programme Description'!H79&lt;&gt;G$3,'Programme Description'!H79&lt;&gt;G$4,'Programme Description'!H79&lt;&gt;G$5),"y","n")</f>
        <v>n</v>
      </c>
      <c r="V81" t="str">
        <f>IF(AND('Programme Description'!K79&lt;&gt;H$3,'Programme Description'!K79&lt;&gt;H$4,'Programme Description'!K79&lt;&gt;H$5,'Programme Description'!K79&lt;&gt;H$6,'Programme Description'!K79&lt;&gt;H$7),"y","n")</f>
        <v>n</v>
      </c>
      <c r="W81">
        <f>IF('Programme Description'!D79='DATA VALIDATION'!$D$4,1,IF('Programme Description'!D79='DATA VALIDATION'!$D$5,2,IF('Programme Description'!D79&lt;&gt;"",3,0)))</f>
        <v>0</v>
      </c>
      <c r="X81" t="str">
        <f t="shared" si="15"/>
        <v>y</v>
      </c>
      <c r="Y81" t="str">
        <f t="shared" si="16"/>
        <v>n</v>
      </c>
      <c r="Z81" t="str">
        <f>IF(AND('Programme Description'!D79='DATA VALIDATION'!$D$5,'DATA VALIDATION'!Y81="n"),"n","y")</f>
        <v>y</v>
      </c>
      <c r="AA81" t="str">
        <f t="shared" si="17"/>
        <v>n</v>
      </c>
      <c r="AB81" t="str">
        <f t="shared" si="18"/>
        <v>y</v>
      </c>
      <c r="AC81" t="str">
        <f t="shared" si="19"/>
        <v>y</v>
      </c>
      <c r="AE81" t="str">
        <f>IF(AND(A81&gt;0,'Programme Description'!D79=""),"y","n")</f>
        <v>n</v>
      </c>
      <c r="AF81" t="str">
        <f>IF(OR(AND('Programme Description'!D79='DATA VALIDATION'!$D$4,'Programme Description'!E79=""),AND('Programme Description'!D79&lt;&gt;'DATA VALIDATION'!$D$4,'Programme Description'!E79&lt;&gt;"")),"y","n")</f>
        <v>n</v>
      </c>
      <c r="AG81" t="str">
        <f>IF(OR(AND('Programme Description'!D79='DATA VALIDATION'!$D$4,'Programme Description'!F79=""),AND('Programme Description'!D79&lt;&gt;'DATA VALIDATION'!$D$4,'Programme Description'!F79&lt;&gt;"")),"y","n")</f>
        <v>n</v>
      </c>
      <c r="AH81" t="str">
        <f>IF(OR(AND(OR('Programme Description'!D79='DATA VALIDATION'!$D$4,'Programme Description'!D79='DATA VALIDATION'!$D$5),'Programme Description'!G79=""),AND(OR('Programme Description'!D79='DATA VALIDATION'!$D$4,'Programme Description'!D79&lt;&gt;'DATA VALIDATION'!$D$5),'Programme Description'!G79&lt;&gt;"")),"y","n")</f>
        <v>n</v>
      </c>
      <c r="AI81" t="str">
        <f>IF(OR(AND('Programme Description'!D79='DATA VALIDATION'!$D$4,'Programme Description'!H79=""),AND('Programme Description'!D79&lt;&gt;'DATA VALIDATION'!$D$4,'Programme Description'!H79&lt;&gt;"")),"y","n")</f>
        <v>n</v>
      </c>
      <c r="AJ81" t="str">
        <f>IF(OR(AND(OR('Programme Description'!D79='DATA VALIDATION'!$D$4,'Programme Description'!D79='DATA VALIDATION'!$D$5),'Programme Description'!I79=""),AND(OR('Programme Description'!D79='DATA VALIDATION'!$D$4,'Programme Description'!D79&lt;&gt;'DATA VALIDATION'!$D$5),'Programme Description'!I79&lt;&gt;"")),"y","n")</f>
        <v>n</v>
      </c>
      <c r="AK81" t="str">
        <f>IF(OR(AND('Programme Description'!D79='DATA VALIDATION'!$D$4,'Programme Description'!J79=""),AND('Programme Description'!D79&lt;&gt;'DATA VALIDATION'!$D$4,'Programme Description'!J79&lt;&gt;"")),"y","n")</f>
        <v>n</v>
      </c>
      <c r="AL81" t="str">
        <f>IF(OR(AND('Programme Description'!D79='DATA VALIDATION'!$D$4,'Programme Description'!K79=""),AND('Programme Description'!D79&lt;&gt;'DATA VALIDATION'!$D$4,'Programme Description'!K79&lt;&gt;"")),"y","n")</f>
        <v>n</v>
      </c>
    </row>
    <row r="82" spans="1:38">
      <c r="A82">
        <f t="shared" si="10"/>
        <v>0</v>
      </c>
      <c r="B82">
        <f t="shared" si="11"/>
        <v>1</v>
      </c>
      <c r="C82">
        <f>IF('Programme Description'!B80="",0,1)</f>
        <v>0</v>
      </c>
      <c r="D82">
        <f>IF('Programme Description'!C80="",0,1)</f>
        <v>0</v>
      </c>
      <c r="E82">
        <f>IF('Programme Description'!D80="",0,1)</f>
        <v>0</v>
      </c>
      <c r="F82">
        <f>IF('Programme Description'!E80="",0,1)</f>
        <v>0</v>
      </c>
      <c r="G82">
        <f>IF('Programme Description'!F80="",0,1)</f>
        <v>0</v>
      </c>
      <c r="H82">
        <f>IF('Programme Description'!G80="",0,1)</f>
        <v>0</v>
      </c>
      <c r="I82">
        <f>IF('Programme Description'!H80="",0,1)</f>
        <v>0</v>
      </c>
      <c r="J82">
        <f>IF('Programme Description'!I80="",0,1)</f>
        <v>0</v>
      </c>
      <c r="K82">
        <f>IF('Programme Description'!J80="",0,1)</f>
        <v>0</v>
      </c>
      <c r="L82">
        <f>IF('Programme Description'!K80="",0,1)</f>
        <v>0</v>
      </c>
      <c r="M82" t="str">
        <f t="shared" si="12"/>
        <v>n</v>
      </c>
      <c r="N82" t="str">
        <f t="shared" si="13"/>
        <v>n</v>
      </c>
      <c r="O82" t="str">
        <f>IF('Programme Description'!B82&gt;1,IF(('Programme Description'!B80='Programme Description'!B79+1),"y","n"),"n")</f>
        <v>n</v>
      </c>
      <c r="P82">
        <f t="shared" si="14"/>
        <v>0</v>
      </c>
      <c r="Q82" t="str">
        <f>IF(AND('Programme Description'!B80&lt;&gt;C$3,'Programme Description'!B80&lt;&gt;C$4,'Programme Description'!B80&lt;&gt;C$5,'Programme Description'!B80&lt;&gt;C$6,'Programme Description'!B80&lt;&gt;C$7,'Programme Description'!B80&lt;&gt;C$8),"y","n")</f>
        <v>n</v>
      </c>
      <c r="R82" t="str">
        <f>IF(AND('Programme Description'!D80&lt;&gt;D$3,'Programme Description'!D80&lt;&gt;D$4,'Programme Description'!D80&lt;&gt;D$5,'Programme Description'!D80&lt;&gt;D$6,'Programme Description'!D80&lt;&gt;D$7,'Programme Description'!D80&lt;&gt;D$8),"y","n")</f>
        <v>n</v>
      </c>
      <c r="S82" t="str">
        <f>IF(AND('Programme Description'!E80&lt;&gt;E$3,'Programme Description'!E80&lt;&gt;E$4,'Programme Description'!E80&lt;&gt;E$5,'Programme Description'!E80&lt;&gt;E$6,'Programme Description'!E80&lt;&gt;E$7,'Programme Description'!E80&lt;&gt;E$8),"y","n")</f>
        <v>n</v>
      </c>
      <c r="T82" t="str">
        <f>IF(AND('Programme Description'!F80&lt;&gt;F$3,'Programme Description'!F80&lt;&gt;F$4,'Programme Description'!F80&lt;&gt;F$5),"y","n")</f>
        <v>n</v>
      </c>
      <c r="U82" t="str">
        <f>IF(AND('Programme Description'!H80&lt;&gt;G$3,'Programme Description'!H80&lt;&gt;G$4,'Programme Description'!H80&lt;&gt;G$5),"y","n")</f>
        <v>n</v>
      </c>
      <c r="V82" t="str">
        <f>IF(AND('Programme Description'!K80&lt;&gt;H$3,'Programme Description'!K80&lt;&gt;H$4,'Programme Description'!K80&lt;&gt;H$5,'Programme Description'!K80&lt;&gt;H$6,'Programme Description'!K80&lt;&gt;H$7),"y","n")</f>
        <v>n</v>
      </c>
      <c r="W82">
        <f>IF('Programme Description'!D80='DATA VALIDATION'!$D$4,1,IF('Programme Description'!D80='DATA VALIDATION'!$D$5,2,IF('Programme Description'!D80&lt;&gt;"",3,0)))</f>
        <v>0</v>
      </c>
      <c r="X82" t="str">
        <f t="shared" si="15"/>
        <v>y</v>
      </c>
      <c r="Y82" t="str">
        <f t="shared" si="16"/>
        <v>n</v>
      </c>
      <c r="Z82" t="str">
        <f>IF(AND('Programme Description'!D80='DATA VALIDATION'!$D$5,'DATA VALIDATION'!Y82="n"),"n","y")</f>
        <v>y</v>
      </c>
      <c r="AA82" t="str">
        <f t="shared" si="17"/>
        <v>n</v>
      </c>
      <c r="AB82" t="str">
        <f t="shared" si="18"/>
        <v>y</v>
      </c>
      <c r="AC82" t="str">
        <f t="shared" si="19"/>
        <v>y</v>
      </c>
      <c r="AE82" t="str">
        <f>IF(AND(A82&gt;0,'Programme Description'!D80=""),"y","n")</f>
        <v>n</v>
      </c>
      <c r="AF82" t="str">
        <f>IF(OR(AND('Programme Description'!D80='DATA VALIDATION'!$D$4,'Programme Description'!E80=""),AND('Programme Description'!D80&lt;&gt;'DATA VALIDATION'!$D$4,'Programme Description'!E80&lt;&gt;"")),"y","n")</f>
        <v>n</v>
      </c>
      <c r="AG82" t="str">
        <f>IF(OR(AND('Programme Description'!D80='DATA VALIDATION'!$D$4,'Programme Description'!F80=""),AND('Programme Description'!D80&lt;&gt;'DATA VALIDATION'!$D$4,'Programme Description'!F80&lt;&gt;"")),"y","n")</f>
        <v>n</v>
      </c>
      <c r="AH82" t="str">
        <f>IF(OR(AND(OR('Programme Description'!D80='DATA VALIDATION'!$D$4,'Programme Description'!D80='DATA VALIDATION'!$D$5),'Programme Description'!G80=""),AND(OR('Programme Description'!D80='DATA VALIDATION'!$D$4,'Programme Description'!D80&lt;&gt;'DATA VALIDATION'!$D$5),'Programme Description'!G80&lt;&gt;"")),"y","n")</f>
        <v>n</v>
      </c>
      <c r="AI82" t="str">
        <f>IF(OR(AND('Programme Description'!D80='DATA VALIDATION'!$D$4,'Programme Description'!H80=""),AND('Programme Description'!D80&lt;&gt;'DATA VALIDATION'!$D$4,'Programme Description'!H80&lt;&gt;"")),"y","n")</f>
        <v>n</v>
      </c>
      <c r="AJ82" t="str">
        <f>IF(OR(AND(OR('Programme Description'!D80='DATA VALIDATION'!$D$4,'Programme Description'!D80='DATA VALIDATION'!$D$5),'Programme Description'!I80=""),AND(OR('Programme Description'!D80='DATA VALIDATION'!$D$4,'Programme Description'!D80&lt;&gt;'DATA VALIDATION'!$D$5),'Programme Description'!I80&lt;&gt;"")),"y","n")</f>
        <v>n</v>
      </c>
      <c r="AK82" t="str">
        <f>IF(OR(AND('Programme Description'!D80='DATA VALIDATION'!$D$4,'Programme Description'!J80=""),AND('Programme Description'!D80&lt;&gt;'DATA VALIDATION'!$D$4,'Programme Description'!J80&lt;&gt;"")),"y","n")</f>
        <v>n</v>
      </c>
      <c r="AL82" t="str">
        <f>IF(OR(AND('Programme Description'!D80='DATA VALIDATION'!$D$4,'Programme Description'!K80=""),AND('Programme Description'!D80&lt;&gt;'DATA VALIDATION'!$D$4,'Programme Description'!K80&lt;&gt;"")),"y","n")</f>
        <v>n</v>
      </c>
    </row>
    <row r="83" spans="1:38">
      <c r="A83">
        <f t="shared" si="10"/>
        <v>0</v>
      </c>
      <c r="B83">
        <f t="shared" si="11"/>
        <v>1</v>
      </c>
      <c r="C83">
        <f>IF('Programme Description'!B81="",0,1)</f>
        <v>0</v>
      </c>
      <c r="D83">
        <f>IF('Programme Description'!C81="",0,1)</f>
        <v>0</v>
      </c>
      <c r="E83">
        <f>IF('Programme Description'!D81="",0,1)</f>
        <v>0</v>
      </c>
      <c r="F83">
        <f>IF('Programme Description'!E81="",0,1)</f>
        <v>0</v>
      </c>
      <c r="G83">
        <f>IF('Programme Description'!F81="",0,1)</f>
        <v>0</v>
      </c>
      <c r="H83">
        <f>IF('Programme Description'!G81="",0,1)</f>
        <v>0</v>
      </c>
      <c r="I83">
        <f>IF('Programme Description'!H81="",0,1)</f>
        <v>0</v>
      </c>
      <c r="J83">
        <f>IF('Programme Description'!I81="",0,1)</f>
        <v>0</v>
      </c>
      <c r="K83">
        <f>IF('Programme Description'!J81="",0,1)</f>
        <v>0</v>
      </c>
      <c r="L83">
        <f>IF('Programme Description'!K81="",0,1)</f>
        <v>0</v>
      </c>
      <c r="M83" t="str">
        <f t="shared" si="12"/>
        <v>n</v>
      </c>
      <c r="N83" t="str">
        <f t="shared" si="13"/>
        <v>n</v>
      </c>
      <c r="O83" t="str">
        <f>IF('Programme Description'!B83&gt;1,IF(('Programme Description'!B81='Programme Description'!B80+1),"y","n"),"n")</f>
        <v>n</v>
      </c>
      <c r="P83">
        <f t="shared" si="14"/>
        <v>0</v>
      </c>
      <c r="Q83" t="str">
        <f>IF(AND('Programme Description'!B81&lt;&gt;C$3,'Programme Description'!B81&lt;&gt;C$4,'Programme Description'!B81&lt;&gt;C$5,'Programme Description'!B81&lt;&gt;C$6,'Programme Description'!B81&lt;&gt;C$7,'Programme Description'!B81&lt;&gt;C$8),"y","n")</f>
        <v>n</v>
      </c>
      <c r="R83" t="str">
        <f>IF(AND('Programme Description'!D81&lt;&gt;D$3,'Programme Description'!D81&lt;&gt;D$4,'Programme Description'!D81&lt;&gt;D$5,'Programme Description'!D81&lt;&gt;D$6,'Programme Description'!D81&lt;&gt;D$7,'Programme Description'!D81&lt;&gt;D$8),"y","n")</f>
        <v>n</v>
      </c>
      <c r="S83" t="str">
        <f>IF(AND('Programme Description'!E81&lt;&gt;E$3,'Programme Description'!E81&lt;&gt;E$4,'Programme Description'!E81&lt;&gt;E$5,'Programme Description'!E81&lt;&gt;E$6,'Programme Description'!E81&lt;&gt;E$7,'Programme Description'!E81&lt;&gt;E$8),"y","n")</f>
        <v>n</v>
      </c>
      <c r="T83" t="str">
        <f>IF(AND('Programme Description'!F81&lt;&gt;F$3,'Programme Description'!F81&lt;&gt;F$4,'Programme Description'!F81&lt;&gt;F$5),"y","n")</f>
        <v>n</v>
      </c>
      <c r="U83" t="str">
        <f>IF(AND('Programme Description'!H81&lt;&gt;G$3,'Programme Description'!H81&lt;&gt;G$4,'Programme Description'!H81&lt;&gt;G$5),"y","n")</f>
        <v>n</v>
      </c>
      <c r="V83" t="str">
        <f>IF(AND('Programme Description'!K81&lt;&gt;H$3,'Programme Description'!K81&lt;&gt;H$4,'Programme Description'!K81&lt;&gt;H$5,'Programme Description'!K81&lt;&gt;H$6,'Programme Description'!K81&lt;&gt;H$7),"y","n")</f>
        <v>n</v>
      </c>
      <c r="W83">
        <f>IF('Programme Description'!D81='DATA VALIDATION'!$D$4,1,IF('Programme Description'!D81='DATA VALIDATION'!$D$5,2,IF('Programme Description'!D81&lt;&gt;"",3,0)))</f>
        <v>0</v>
      </c>
      <c r="X83" t="str">
        <f t="shared" si="15"/>
        <v>y</v>
      </c>
      <c r="Y83" t="str">
        <f t="shared" si="16"/>
        <v>n</v>
      </c>
      <c r="Z83" t="str">
        <f>IF(AND('Programme Description'!D81='DATA VALIDATION'!$D$5,'DATA VALIDATION'!Y83="n"),"n","y")</f>
        <v>y</v>
      </c>
      <c r="AA83" t="str">
        <f t="shared" si="17"/>
        <v>n</v>
      </c>
      <c r="AB83" t="str">
        <f t="shared" si="18"/>
        <v>y</v>
      </c>
      <c r="AC83" t="str">
        <f t="shared" si="19"/>
        <v>y</v>
      </c>
      <c r="AE83" t="str">
        <f>IF(AND(A83&gt;0,'Programme Description'!D81=""),"y","n")</f>
        <v>n</v>
      </c>
      <c r="AF83" t="str">
        <f>IF(OR(AND('Programme Description'!D81='DATA VALIDATION'!$D$4,'Programme Description'!E81=""),AND('Programme Description'!D81&lt;&gt;'DATA VALIDATION'!$D$4,'Programme Description'!E81&lt;&gt;"")),"y","n")</f>
        <v>n</v>
      </c>
      <c r="AG83" t="str">
        <f>IF(OR(AND('Programme Description'!D81='DATA VALIDATION'!$D$4,'Programme Description'!F81=""),AND('Programme Description'!D81&lt;&gt;'DATA VALIDATION'!$D$4,'Programme Description'!F81&lt;&gt;"")),"y","n")</f>
        <v>n</v>
      </c>
      <c r="AH83" t="str">
        <f>IF(OR(AND(OR('Programme Description'!D81='DATA VALIDATION'!$D$4,'Programme Description'!D81='DATA VALIDATION'!$D$5),'Programme Description'!G81=""),AND(OR('Programme Description'!D81='DATA VALIDATION'!$D$4,'Programme Description'!D81&lt;&gt;'DATA VALIDATION'!$D$5),'Programme Description'!G81&lt;&gt;"")),"y","n")</f>
        <v>n</v>
      </c>
      <c r="AI83" t="str">
        <f>IF(OR(AND('Programme Description'!D81='DATA VALIDATION'!$D$4,'Programme Description'!H81=""),AND('Programme Description'!D81&lt;&gt;'DATA VALIDATION'!$D$4,'Programme Description'!H81&lt;&gt;"")),"y","n")</f>
        <v>n</v>
      </c>
      <c r="AJ83" t="str">
        <f>IF(OR(AND(OR('Programme Description'!D81='DATA VALIDATION'!$D$4,'Programme Description'!D81='DATA VALIDATION'!$D$5),'Programme Description'!I81=""),AND(OR('Programme Description'!D81='DATA VALIDATION'!$D$4,'Programme Description'!D81&lt;&gt;'DATA VALIDATION'!$D$5),'Programme Description'!I81&lt;&gt;"")),"y","n")</f>
        <v>n</v>
      </c>
      <c r="AK83" t="str">
        <f>IF(OR(AND('Programme Description'!D81='DATA VALIDATION'!$D$4,'Programme Description'!J81=""),AND('Programme Description'!D81&lt;&gt;'DATA VALIDATION'!$D$4,'Programme Description'!J81&lt;&gt;"")),"y","n")</f>
        <v>n</v>
      </c>
      <c r="AL83" t="str">
        <f>IF(OR(AND('Programme Description'!D81='DATA VALIDATION'!$D$4,'Programme Description'!K81=""),AND('Programme Description'!D81&lt;&gt;'DATA VALIDATION'!$D$4,'Programme Description'!K81&lt;&gt;"")),"y","n")</f>
        <v>n</v>
      </c>
    </row>
    <row r="84" spans="1:38">
      <c r="A84">
        <f t="shared" si="10"/>
        <v>0</v>
      </c>
      <c r="B84">
        <f t="shared" si="11"/>
        <v>1</v>
      </c>
      <c r="C84">
        <f>IF('Programme Description'!B82="",0,1)</f>
        <v>0</v>
      </c>
      <c r="D84">
        <f>IF('Programme Description'!C82="",0,1)</f>
        <v>0</v>
      </c>
      <c r="E84">
        <f>IF('Programme Description'!D82="",0,1)</f>
        <v>0</v>
      </c>
      <c r="F84">
        <f>IF('Programme Description'!E82="",0,1)</f>
        <v>0</v>
      </c>
      <c r="G84">
        <f>IF('Programme Description'!F82="",0,1)</f>
        <v>0</v>
      </c>
      <c r="H84">
        <f>IF('Programme Description'!G82="",0,1)</f>
        <v>0</v>
      </c>
      <c r="I84">
        <f>IF('Programme Description'!H82="",0,1)</f>
        <v>0</v>
      </c>
      <c r="J84">
        <f>IF('Programme Description'!I82="",0,1)</f>
        <v>0</v>
      </c>
      <c r="K84">
        <f>IF('Programme Description'!J82="",0,1)</f>
        <v>0</v>
      </c>
      <c r="L84">
        <f>IF('Programme Description'!K82="",0,1)</f>
        <v>0</v>
      </c>
      <c r="M84" t="str">
        <f t="shared" si="12"/>
        <v>n</v>
      </c>
      <c r="N84" t="str">
        <f t="shared" si="13"/>
        <v>n</v>
      </c>
      <c r="O84" t="str">
        <f>IF('Programme Description'!B84&gt;1,IF(('Programme Description'!B82='Programme Description'!B81+1),"y","n"),"n")</f>
        <v>n</v>
      </c>
      <c r="P84">
        <f t="shared" si="14"/>
        <v>0</v>
      </c>
      <c r="Q84" t="str">
        <f>IF(AND('Programme Description'!B82&lt;&gt;C$3,'Programme Description'!B82&lt;&gt;C$4,'Programme Description'!B82&lt;&gt;C$5,'Programme Description'!B82&lt;&gt;C$6,'Programme Description'!B82&lt;&gt;C$7,'Programme Description'!B82&lt;&gt;C$8),"y","n")</f>
        <v>n</v>
      </c>
      <c r="R84" t="str">
        <f>IF(AND('Programme Description'!D82&lt;&gt;D$3,'Programme Description'!D82&lt;&gt;D$4,'Programme Description'!D82&lt;&gt;D$5,'Programme Description'!D82&lt;&gt;D$6,'Programme Description'!D82&lt;&gt;D$7,'Programme Description'!D82&lt;&gt;D$8),"y","n")</f>
        <v>n</v>
      </c>
      <c r="S84" t="str">
        <f>IF(AND('Programme Description'!E82&lt;&gt;E$3,'Programme Description'!E82&lt;&gt;E$4,'Programme Description'!E82&lt;&gt;E$5,'Programme Description'!E82&lt;&gt;E$6,'Programme Description'!E82&lt;&gt;E$7,'Programme Description'!E82&lt;&gt;E$8),"y","n")</f>
        <v>n</v>
      </c>
      <c r="T84" t="str">
        <f>IF(AND('Programme Description'!F82&lt;&gt;F$3,'Programme Description'!F82&lt;&gt;F$4,'Programme Description'!F82&lt;&gt;F$5),"y","n")</f>
        <v>n</v>
      </c>
      <c r="U84" t="str">
        <f>IF(AND('Programme Description'!H82&lt;&gt;G$3,'Programme Description'!H82&lt;&gt;G$4,'Programme Description'!H82&lt;&gt;G$5),"y","n")</f>
        <v>n</v>
      </c>
      <c r="V84" t="str">
        <f>IF(AND('Programme Description'!K82&lt;&gt;H$3,'Programme Description'!K82&lt;&gt;H$4,'Programme Description'!K82&lt;&gt;H$5,'Programme Description'!K82&lt;&gt;H$6,'Programme Description'!K82&lt;&gt;H$7),"y","n")</f>
        <v>n</v>
      </c>
      <c r="W84">
        <f>IF('Programme Description'!D82='DATA VALIDATION'!$D$4,1,IF('Programme Description'!D82='DATA VALIDATION'!$D$5,2,IF('Programme Description'!D82&lt;&gt;"",3,0)))</f>
        <v>0</v>
      </c>
      <c r="X84" t="str">
        <f t="shared" si="15"/>
        <v>y</v>
      </c>
      <c r="Y84" t="str">
        <f t="shared" si="16"/>
        <v>n</v>
      </c>
      <c r="Z84" t="str">
        <f>IF(AND('Programme Description'!D82='DATA VALIDATION'!$D$5,'DATA VALIDATION'!Y84="n"),"n","y")</f>
        <v>y</v>
      </c>
      <c r="AA84" t="str">
        <f t="shared" si="17"/>
        <v>n</v>
      </c>
      <c r="AB84" t="str">
        <f t="shared" si="18"/>
        <v>y</v>
      </c>
      <c r="AC84" t="str">
        <f t="shared" si="19"/>
        <v>y</v>
      </c>
      <c r="AE84" t="str">
        <f>IF(AND(A84&gt;0,'Programme Description'!D82=""),"y","n")</f>
        <v>n</v>
      </c>
      <c r="AF84" t="str">
        <f>IF(OR(AND('Programme Description'!D82='DATA VALIDATION'!$D$4,'Programme Description'!E82=""),AND('Programme Description'!D82&lt;&gt;'DATA VALIDATION'!$D$4,'Programme Description'!E82&lt;&gt;"")),"y","n")</f>
        <v>n</v>
      </c>
      <c r="AG84" t="str">
        <f>IF(OR(AND('Programme Description'!D82='DATA VALIDATION'!$D$4,'Programme Description'!F82=""),AND('Programme Description'!D82&lt;&gt;'DATA VALIDATION'!$D$4,'Programme Description'!F82&lt;&gt;"")),"y","n")</f>
        <v>n</v>
      </c>
      <c r="AH84" t="str">
        <f>IF(OR(AND(OR('Programme Description'!D82='DATA VALIDATION'!$D$4,'Programme Description'!D82='DATA VALIDATION'!$D$5),'Programme Description'!G82=""),AND(OR('Programme Description'!D82='DATA VALIDATION'!$D$4,'Programme Description'!D82&lt;&gt;'DATA VALIDATION'!$D$5),'Programme Description'!G82&lt;&gt;"")),"y","n")</f>
        <v>n</v>
      </c>
      <c r="AI84" t="str">
        <f>IF(OR(AND('Programme Description'!D82='DATA VALIDATION'!$D$4,'Programme Description'!H82=""),AND('Programme Description'!D82&lt;&gt;'DATA VALIDATION'!$D$4,'Programme Description'!H82&lt;&gt;"")),"y","n")</f>
        <v>n</v>
      </c>
      <c r="AJ84" t="str">
        <f>IF(OR(AND(OR('Programme Description'!D82='DATA VALIDATION'!$D$4,'Programme Description'!D82='DATA VALIDATION'!$D$5),'Programme Description'!I82=""),AND(OR('Programme Description'!D82='DATA VALIDATION'!$D$4,'Programme Description'!D82&lt;&gt;'DATA VALIDATION'!$D$5),'Programme Description'!I82&lt;&gt;"")),"y","n")</f>
        <v>n</v>
      </c>
      <c r="AK84" t="str">
        <f>IF(OR(AND('Programme Description'!D82='DATA VALIDATION'!$D$4,'Programme Description'!J82=""),AND('Programme Description'!D82&lt;&gt;'DATA VALIDATION'!$D$4,'Programme Description'!J82&lt;&gt;"")),"y","n")</f>
        <v>n</v>
      </c>
      <c r="AL84" t="str">
        <f>IF(OR(AND('Programme Description'!D82='DATA VALIDATION'!$D$4,'Programme Description'!K82=""),AND('Programme Description'!D82&lt;&gt;'DATA VALIDATION'!$D$4,'Programme Description'!K82&lt;&gt;"")),"y","n")</f>
        <v>n</v>
      </c>
    </row>
    <row r="85" spans="1:38">
      <c r="A85">
        <f t="shared" si="10"/>
        <v>0</v>
      </c>
      <c r="B85">
        <f t="shared" si="11"/>
        <v>1</v>
      </c>
      <c r="C85">
        <f>IF('Programme Description'!B83="",0,1)</f>
        <v>0</v>
      </c>
      <c r="D85">
        <f>IF('Programme Description'!C83="",0,1)</f>
        <v>0</v>
      </c>
      <c r="E85">
        <f>IF('Programme Description'!D83="",0,1)</f>
        <v>0</v>
      </c>
      <c r="F85">
        <f>IF('Programme Description'!E83="",0,1)</f>
        <v>0</v>
      </c>
      <c r="G85">
        <f>IF('Programme Description'!F83="",0,1)</f>
        <v>0</v>
      </c>
      <c r="H85">
        <f>IF('Programme Description'!G83="",0,1)</f>
        <v>0</v>
      </c>
      <c r="I85">
        <f>IF('Programme Description'!H83="",0,1)</f>
        <v>0</v>
      </c>
      <c r="J85">
        <f>IF('Programme Description'!I83="",0,1)</f>
        <v>0</v>
      </c>
      <c r="K85">
        <f>IF('Programme Description'!J83="",0,1)</f>
        <v>0</v>
      </c>
      <c r="L85">
        <f>IF('Programme Description'!K83="",0,1)</f>
        <v>0</v>
      </c>
      <c r="M85" t="str">
        <f t="shared" si="12"/>
        <v>n</v>
      </c>
      <c r="N85" t="str">
        <f t="shared" si="13"/>
        <v>n</v>
      </c>
      <c r="O85" t="str">
        <f>IF('Programme Description'!B85&gt;1,IF(('Programme Description'!B83='Programme Description'!B82+1),"y","n"),"n")</f>
        <v>n</v>
      </c>
      <c r="P85">
        <f t="shared" si="14"/>
        <v>0</v>
      </c>
      <c r="Q85" t="str">
        <f>IF(AND('Programme Description'!B83&lt;&gt;C$3,'Programme Description'!B83&lt;&gt;C$4,'Programme Description'!B83&lt;&gt;C$5,'Programme Description'!B83&lt;&gt;C$6,'Programme Description'!B83&lt;&gt;C$7,'Programme Description'!B83&lt;&gt;C$8),"y","n")</f>
        <v>n</v>
      </c>
      <c r="R85" t="str">
        <f>IF(AND('Programme Description'!D83&lt;&gt;D$3,'Programme Description'!D83&lt;&gt;D$4,'Programme Description'!D83&lt;&gt;D$5,'Programme Description'!D83&lt;&gt;D$6,'Programme Description'!D83&lt;&gt;D$7,'Programme Description'!D83&lt;&gt;D$8),"y","n")</f>
        <v>n</v>
      </c>
      <c r="S85" t="str">
        <f>IF(AND('Programme Description'!E83&lt;&gt;E$3,'Programme Description'!E83&lt;&gt;E$4,'Programme Description'!E83&lt;&gt;E$5,'Programme Description'!E83&lt;&gt;E$6,'Programme Description'!E83&lt;&gt;E$7,'Programme Description'!E83&lt;&gt;E$8),"y","n")</f>
        <v>n</v>
      </c>
      <c r="T85" t="str">
        <f>IF(AND('Programme Description'!F83&lt;&gt;F$3,'Programme Description'!F83&lt;&gt;F$4,'Programme Description'!F83&lt;&gt;F$5),"y","n")</f>
        <v>n</v>
      </c>
      <c r="U85" t="str">
        <f>IF(AND('Programme Description'!H83&lt;&gt;G$3,'Programme Description'!H83&lt;&gt;G$4,'Programme Description'!H83&lt;&gt;G$5),"y","n")</f>
        <v>n</v>
      </c>
      <c r="V85" t="str">
        <f>IF(AND('Programme Description'!K83&lt;&gt;H$3,'Programme Description'!K83&lt;&gt;H$4,'Programme Description'!K83&lt;&gt;H$5,'Programme Description'!K83&lt;&gt;H$6,'Programme Description'!K83&lt;&gt;H$7),"y","n")</f>
        <v>n</v>
      </c>
      <c r="W85">
        <f>IF('Programme Description'!D83='DATA VALIDATION'!$D$4,1,IF('Programme Description'!D83='DATA VALIDATION'!$D$5,2,IF('Programme Description'!D83&lt;&gt;"",3,0)))</f>
        <v>0</v>
      </c>
      <c r="X85" t="str">
        <f t="shared" si="15"/>
        <v>y</v>
      </c>
      <c r="Y85" t="str">
        <f t="shared" si="16"/>
        <v>n</v>
      </c>
      <c r="Z85" t="str">
        <f>IF(AND('Programme Description'!D83='DATA VALIDATION'!$D$5,'DATA VALIDATION'!Y85="n"),"n","y")</f>
        <v>y</v>
      </c>
      <c r="AA85" t="str">
        <f t="shared" si="17"/>
        <v>n</v>
      </c>
      <c r="AB85" t="str">
        <f t="shared" si="18"/>
        <v>y</v>
      </c>
      <c r="AC85" t="str">
        <f t="shared" si="19"/>
        <v>y</v>
      </c>
      <c r="AE85" t="str">
        <f>IF(AND(A85&gt;0,'Programme Description'!D83=""),"y","n")</f>
        <v>n</v>
      </c>
      <c r="AF85" t="str">
        <f>IF(OR(AND('Programme Description'!D83='DATA VALIDATION'!$D$4,'Programme Description'!E83=""),AND('Programme Description'!D83&lt;&gt;'DATA VALIDATION'!$D$4,'Programme Description'!E83&lt;&gt;"")),"y","n")</f>
        <v>n</v>
      </c>
      <c r="AG85" t="str">
        <f>IF(OR(AND('Programme Description'!D83='DATA VALIDATION'!$D$4,'Programme Description'!F83=""),AND('Programme Description'!D83&lt;&gt;'DATA VALIDATION'!$D$4,'Programme Description'!F83&lt;&gt;"")),"y","n")</f>
        <v>n</v>
      </c>
      <c r="AH85" t="str">
        <f>IF(OR(AND(OR('Programme Description'!D83='DATA VALIDATION'!$D$4,'Programme Description'!D83='DATA VALIDATION'!$D$5),'Programme Description'!G83=""),AND(OR('Programme Description'!D83='DATA VALIDATION'!$D$4,'Programme Description'!D83&lt;&gt;'DATA VALIDATION'!$D$5),'Programme Description'!G83&lt;&gt;"")),"y","n")</f>
        <v>n</v>
      </c>
      <c r="AI85" t="str">
        <f>IF(OR(AND('Programme Description'!D83='DATA VALIDATION'!$D$4,'Programme Description'!H83=""),AND('Programme Description'!D83&lt;&gt;'DATA VALIDATION'!$D$4,'Programme Description'!H83&lt;&gt;"")),"y","n")</f>
        <v>n</v>
      </c>
      <c r="AJ85" t="str">
        <f>IF(OR(AND(OR('Programme Description'!D83='DATA VALIDATION'!$D$4,'Programme Description'!D83='DATA VALIDATION'!$D$5),'Programme Description'!I83=""),AND(OR('Programme Description'!D83='DATA VALIDATION'!$D$4,'Programme Description'!D83&lt;&gt;'DATA VALIDATION'!$D$5),'Programme Description'!I83&lt;&gt;"")),"y","n")</f>
        <v>n</v>
      </c>
      <c r="AK85" t="str">
        <f>IF(OR(AND('Programme Description'!D83='DATA VALIDATION'!$D$4,'Programme Description'!J83=""),AND('Programme Description'!D83&lt;&gt;'DATA VALIDATION'!$D$4,'Programme Description'!J83&lt;&gt;"")),"y","n")</f>
        <v>n</v>
      </c>
      <c r="AL85" t="str">
        <f>IF(OR(AND('Programme Description'!D83='DATA VALIDATION'!$D$4,'Programme Description'!K83=""),AND('Programme Description'!D83&lt;&gt;'DATA VALIDATION'!$D$4,'Programme Description'!K83&lt;&gt;"")),"y","n")</f>
        <v>n</v>
      </c>
    </row>
    <row r="86" spans="1:38">
      <c r="A86">
        <f t="shared" si="10"/>
        <v>0</v>
      </c>
      <c r="B86">
        <f t="shared" si="11"/>
        <v>1</v>
      </c>
      <c r="C86">
        <f>IF('Programme Description'!B84="",0,1)</f>
        <v>0</v>
      </c>
      <c r="D86">
        <f>IF('Programme Description'!C84="",0,1)</f>
        <v>0</v>
      </c>
      <c r="E86">
        <f>IF('Programme Description'!D84="",0,1)</f>
        <v>0</v>
      </c>
      <c r="F86">
        <f>IF('Programme Description'!E84="",0,1)</f>
        <v>0</v>
      </c>
      <c r="G86">
        <f>IF('Programme Description'!F84="",0,1)</f>
        <v>0</v>
      </c>
      <c r="H86">
        <f>IF('Programme Description'!G84="",0,1)</f>
        <v>0</v>
      </c>
      <c r="I86">
        <f>IF('Programme Description'!H84="",0,1)</f>
        <v>0</v>
      </c>
      <c r="J86">
        <f>IF('Programme Description'!I84="",0,1)</f>
        <v>0</v>
      </c>
      <c r="K86">
        <f>IF('Programme Description'!J84="",0,1)</f>
        <v>0</v>
      </c>
      <c r="L86">
        <f>IF('Programme Description'!K84="",0,1)</f>
        <v>0</v>
      </c>
      <c r="M86" t="str">
        <f t="shared" si="12"/>
        <v>n</v>
      </c>
      <c r="N86" t="str">
        <f t="shared" si="13"/>
        <v>n</v>
      </c>
      <c r="O86" t="str">
        <f>IF('Programme Description'!B86&gt;1,IF(('Programme Description'!B84='Programme Description'!B83+1),"y","n"),"n")</f>
        <v>n</v>
      </c>
      <c r="P86">
        <f t="shared" si="14"/>
        <v>0</v>
      </c>
      <c r="Q86" t="str">
        <f>IF(AND('Programme Description'!B84&lt;&gt;C$3,'Programme Description'!B84&lt;&gt;C$4,'Programme Description'!B84&lt;&gt;C$5,'Programme Description'!B84&lt;&gt;C$6,'Programme Description'!B84&lt;&gt;C$7,'Programme Description'!B84&lt;&gt;C$8),"y","n")</f>
        <v>n</v>
      </c>
      <c r="R86" t="str">
        <f>IF(AND('Programme Description'!D84&lt;&gt;D$3,'Programme Description'!D84&lt;&gt;D$4,'Programme Description'!D84&lt;&gt;D$5,'Programme Description'!D84&lt;&gt;D$6,'Programme Description'!D84&lt;&gt;D$7,'Programme Description'!D84&lt;&gt;D$8),"y","n")</f>
        <v>n</v>
      </c>
      <c r="S86" t="str">
        <f>IF(AND('Programme Description'!E84&lt;&gt;E$3,'Programme Description'!E84&lt;&gt;E$4,'Programme Description'!E84&lt;&gt;E$5,'Programme Description'!E84&lt;&gt;E$6,'Programme Description'!E84&lt;&gt;E$7,'Programme Description'!E84&lt;&gt;E$8),"y","n")</f>
        <v>n</v>
      </c>
      <c r="T86" t="str">
        <f>IF(AND('Programme Description'!F84&lt;&gt;F$3,'Programme Description'!F84&lt;&gt;F$4,'Programme Description'!F84&lt;&gt;F$5),"y","n")</f>
        <v>n</v>
      </c>
      <c r="U86" t="str">
        <f>IF(AND('Programme Description'!H84&lt;&gt;G$3,'Programme Description'!H84&lt;&gt;G$4,'Programme Description'!H84&lt;&gt;G$5),"y","n")</f>
        <v>n</v>
      </c>
      <c r="V86" t="str">
        <f>IF(AND('Programme Description'!K84&lt;&gt;H$3,'Programme Description'!K84&lt;&gt;H$4,'Programme Description'!K84&lt;&gt;H$5,'Programme Description'!K84&lt;&gt;H$6,'Programme Description'!K84&lt;&gt;H$7),"y","n")</f>
        <v>n</v>
      </c>
      <c r="W86">
        <f>IF('Programme Description'!D84='DATA VALIDATION'!$D$4,1,IF('Programme Description'!D84='DATA VALIDATION'!$D$5,2,IF('Programme Description'!D84&lt;&gt;"",3,0)))</f>
        <v>0</v>
      </c>
      <c r="X86" t="str">
        <f t="shared" si="15"/>
        <v>y</v>
      </c>
      <c r="Y86" t="str">
        <f t="shared" si="16"/>
        <v>n</v>
      </c>
      <c r="Z86" t="str">
        <f>IF(AND('Programme Description'!D84='DATA VALIDATION'!$D$5,'DATA VALIDATION'!Y86="n"),"n","y")</f>
        <v>y</v>
      </c>
      <c r="AA86" t="str">
        <f t="shared" si="17"/>
        <v>n</v>
      </c>
      <c r="AB86" t="str">
        <f t="shared" si="18"/>
        <v>y</v>
      </c>
      <c r="AC86" t="str">
        <f t="shared" si="19"/>
        <v>y</v>
      </c>
      <c r="AE86" t="str">
        <f>IF(AND(A86&gt;0,'Programme Description'!D84=""),"y","n")</f>
        <v>n</v>
      </c>
      <c r="AF86" t="str">
        <f>IF(OR(AND('Programme Description'!D84='DATA VALIDATION'!$D$4,'Programme Description'!E84=""),AND('Programme Description'!D84&lt;&gt;'DATA VALIDATION'!$D$4,'Programme Description'!E84&lt;&gt;"")),"y","n")</f>
        <v>n</v>
      </c>
      <c r="AG86" t="str">
        <f>IF(OR(AND('Programme Description'!D84='DATA VALIDATION'!$D$4,'Programme Description'!F84=""),AND('Programme Description'!D84&lt;&gt;'DATA VALIDATION'!$D$4,'Programme Description'!F84&lt;&gt;"")),"y","n")</f>
        <v>n</v>
      </c>
      <c r="AH86" t="str">
        <f>IF(OR(AND(OR('Programme Description'!D84='DATA VALIDATION'!$D$4,'Programme Description'!D84='DATA VALIDATION'!$D$5),'Programme Description'!G84=""),AND(OR('Programme Description'!D84='DATA VALIDATION'!$D$4,'Programme Description'!D84&lt;&gt;'DATA VALIDATION'!$D$5),'Programme Description'!G84&lt;&gt;"")),"y","n")</f>
        <v>n</v>
      </c>
      <c r="AI86" t="str">
        <f>IF(OR(AND('Programme Description'!D84='DATA VALIDATION'!$D$4,'Programme Description'!H84=""),AND('Programme Description'!D84&lt;&gt;'DATA VALIDATION'!$D$4,'Programme Description'!H84&lt;&gt;"")),"y","n")</f>
        <v>n</v>
      </c>
      <c r="AJ86" t="str">
        <f>IF(OR(AND(OR('Programme Description'!D84='DATA VALIDATION'!$D$4,'Programme Description'!D84='DATA VALIDATION'!$D$5),'Programme Description'!I84=""),AND(OR('Programme Description'!D84='DATA VALIDATION'!$D$4,'Programme Description'!D84&lt;&gt;'DATA VALIDATION'!$D$5),'Programme Description'!I84&lt;&gt;"")),"y","n")</f>
        <v>n</v>
      </c>
      <c r="AK86" t="str">
        <f>IF(OR(AND('Programme Description'!D84='DATA VALIDATION'!$D$4,'Programme Description'!J84=""),AND('Programme Description'!D84&lt;&gt;'DATA VALIDATION'!$D$4,'Programme Description'!J84&lt;&gt;"")),"y","n")</f>
        <v>n</v>
      </c>
      <c r="AL86" t="str">
        <f>IF(OR(AND('Programme Description'!D84='DATA VALIDATION'!$D$4,'Programme Description'!K84=""),AND('Programme Description'!D84&lt;&gt;'DATA VALIDATION'!$D$4,'Programme Description'!K84&lt;&gt;"")),"y","n")</f>
        <v>n</v>
      </c>
    </row>
    <row r="87" spans="1:38">
      <c r="A87">
        <f t="shared" si="10"/>
        <v>0</v>
      </c>
      <c r="B87">
        <f t="shared" si="11"/>
        <v>1</v>
      </c>
      <c r="C87">
        <f>IF('Programme Description'!B85="",0,1)</f>
        <v>0</v>
      </c>
      <c r="D87">
        <f>IF('Programme Description'!C85="",0,1)</f>
        <v>0</v>
      </c>
      <c r="E87">
        <f>IF('Programme Description'!D85="",0,1)</f>
        <v>0</v>
      </c>
      <c r="F87">
        <f>IF('Programme Description'!E85="",0,1)</f>
        <v>0</v>
      </c>
      <c r="G87">
        <f>IF('Programme Description'!F85="",0,1)</f>
        <v>0</v>
      </c>
      <c r="H87">
        <f>IF('Programme Description'!G85="",0,1)</f>
        <v>0</v>
      </c>
      <c r="I87">
        <f>IF('Programme Description'!H85="",0,1)</f>
        <v>0</v>
      </c>
      <c r="J87">
        <f>IF('Programme Description'!I85="",0,1)</f>
        <v>0</v>
      </c>
      <c r="K87">
        <f>IF('Programme Description'!J85="",0,1)</f>
        <v>0</v>
      </c>
      <c r="L87">
        <f>IF('Programme Description'!K85="",0,1)</f>
        <v>0</v>
      </c>
      <c r="M87" t="str">
        <f t="shared" si="12"/>
        <v>n</v>
      </c>
      <c r="N87" t="str">
        <f t="shared" si="13"/>
        <v>n</v>
      </c>
      <c r="O87" t="str">
        <f>IF('Programme Description'!B87&gt;1,IF(('Programme Description'!B85='Programme Description'!B84+1),"y","n"),"n")</f>
        <v>n</v>
      </c>
      <c r="P87">
        <f t="shared" si="14"/>
        <v>0</v>
      </c>
      <c r="Q87" t="str">
        <f>IF(AND('Programme Description'!B85&lt;&gt;C$3,'Programme Description'!B85&lt;&gt;C$4,'Programme Description'!B85&lt;&gt;C$5,'Programme Description'!B85&lt;&gt;C$6,'Programme Description'!B85&lt;&gt;C$7,'Programme Description'!B85&lt;&gt;C$8),"y","n")</f>
        <v>n</v>
      </c>
      <c r="R87" t="str">
        <f>IF(AND('Programme Description'!D85&lt;&gt;D$3,'Programme Description'!D85&lt;&gt;D$4,'Programme Description'!D85&lt;&gt;D$5,'Programme Description'!D85&lt;&gt;D$6,'Programme Description'!D85&lt;&gt;D$7,'Programme Description'!D85&lt;&gt;D$8),"y","n")</f>
        <v>n</v>
      </c>
      <c r="S87" t="str">
        <f>IF(AND('Programme Description'!E85&lt;&gt;E$3,'Programme Description'!E85&lt;&gt;E$4,'Programme Description'!E85&lt;&gt;E$5,'Programme Description'!E85&lt;&gt;E$6,'Programme Description'!E85&lt;&gt;E$7,'Programme Description'!E85&lt;&gt;E$8),"y","n")</f>
        <v>n</v>
      </c>
      <c r="T87" t="str">
        <f>IF(AND('Programme Description'!F85&lt;&gt;F$3,'Programme Description'!F85&lt;&gt;F$4,'Programme Description'!F85&lt;&gt;F$5),"y","n")</f>
        <v>n</v>
      </c>
      <c r="U87" t="str">
        <f>IF(AND('Programme Description'!H85&lt;&gt;G$3,'Programme Description'!H85&lt;&gt;G$4,'Programme Description'!H85&lt;&gt;G$5),"y","n")</f>
        <v>n</v>
      </c>
      <c r="V87" t="str">
        <f>IF(AND('Programme Description'!K85&lt;&gt;H$3,'Programme Description'!K85&lt;&gt;H$4,'Programme Description'!K85&lt;&gt;H$5,'Programme Description'!K85&lt;&gt;H$6,'Programme Description'!K85&lt;&gt;H$7),"y","n")</f>
        <v>n</v>
      </c>
      <c r="W87">
        <f>IF('Programme Description'!D85='DATA VALIDATION'!$D$4,1,IF('Programme Description'!D85='DATA VALIDATION'!$D$5,2,IF('Programme Description'!D85&lt;&gt;"",3,0)))</f>
        <v>0</v>
      </c>
      <c r="X87" t="str">
        <f t="shared" si="15"/>
        <v>y</v>
      </c>
      <c r="Y87" t="str">
        <f t="shared" si="16"/>
        <v>n</v>
      </c>
      <c r="Z87" t="str">
        <f>IF(AND('Programme Description'!D85='DATA VALIDATION'!$D$5,'DATA VALIDATION'!Y87="n"),"n","y")</f>
        <v>y</v>
      </c>
      <c r="AA87" t="str">
        <f t="shared" si="17"/>
        <v>n</v>
      </c>
      <c r="AB87" t="str">
        <f t="shared" si="18"/>
        <v>y</v>
      </c>
      <c r="AC87" t="str">
        <f t="shared" si="19"/>
        <v>y</v>
      </c>
      <c r="AE87" t="str">
        <f>IF(AND(A87&gt;0,'Programme Description'!D85=""),"y","n")</f>
        <v>n</v>
      </c>
      <c r="AF87" t="str">
        <f>IF(OR(AND('Programme Description'!D85='DATA VALIDATION'!$D$4,'Programme Description'!E85=""),AND('Programme Description'!D85&lt;&gt;'DATA VALIDATION'!$D$4,'Programme Description'!E85&lt;&gt;"")),"y","n")</f>
        <v>n</v>
      </c>
      <c r="AG87" t="str">
        <f>IF(OR(AND('Programme Description'!D85='DATA VALIDATION'!$D$4,'Programme Description'!F85=""),AND('Programme Description'!D85&lt;&gt;'DATA VALIDATION'!$D$4,'Programme Description'!F85&lt;&gt;"")),"y","n")</f>
        <v>n</v>
      </c>
      <c r="AH87" t="str">
        <f>IF(OR(AND(OR('Programme Description'!D85='DATA VALIDATION'!$D$4,'Programme Description'!D85='DATA VALIDATION'!$D$5),'Programme Description'!G85=""),AND(OR('Programme Description'!D85='DATA VALIDATION'!$D$4,'Programme Description'!D85&lt;&gt;'DATA VALIDATION'!$D$5),'Programme Description'!G85&lt;&gt;"")),"y","n")</f>
        <v>n</v>
      </c>
      <c r="AI87" t="str">
        <f>IF(OR(AND('Programme Description'!D85='DATA VALIDATION'!$D$4,'Programme Description'!H85=""),AND('Programme Description'!D85&lt;&gt;'DATA VALIDATION'!$D$4,'Programme Description'!H85&lt;&gt;"")),"y","n")</f>
        <v>n</v>
      </c>
      <c r="AJ87" t="str">
        <f>IF(OR(AND(OR('Programme Description'!D85='DATA VALIDATION'!$D$4,'Programme Description'!D85='DATA VALIDATION'!$D$5),'Programme Description'!I85=""),AND(OR('Programme Description'!D85='DATA VALIDATION'!$D$4,'Programme Description'!D85&lt;&gt;'DATA VALIDATION'!$D$5),'Programme Description'!I85&lt;&gt;"")),"y","n")</f>
        <v>n</v>
      </c>
      <c r="AK87" t="str">
        <f>IF(OR(AND('Programme Description'!D85='DATA VALIDATION'!$D$4,'Programme Description'!J85=""),AND('Programme Description'!D85&lt;&gt;'DATA VALIDATION'!$D$4,'Programme Description'!J85&lt;&gt;"")),"y","n")</f>
        <v>n</v>
      </c>
      <c r="AL87" t="str">
        <f>IF(OR(AND('Programme Description'!D85='DATA VALIDATION'!$D$4,'Programme Description'!K85=""),AND('Programme Description'!D85&lt;&gt;'DATA VALIDATION'!$D$4,'Programme Description'!K85&lt;&gt;"")),"y","n")</f>
        <v>n</v>
      </c>
    </row>
    <row r="88" spans="1:38">
      <c r="A88">
        <f t="shared" si="10"/>
        <v>0</v>
      </c>
      <c r="B88">
        <f t="shared" si="11"/>
        <v>1</v>
      </c>
      <c r="C88">
        <f>IF('Programme Description'!B86="",0,1)</f>
        <v>0</v>
      </c>
      <c r="D88">
        <f>IF('Programme Description'!C86="",0,1)</f>
        <v>0</v>
      </c>
      <c r="E88">
        <f>IF('Programme Description'!D86="",0,1)</f>
        <v>0</v>
      </c>
      <c r="F88">
        <f>IF('Programme Description'!E86="",0,1)</f>
        <v>0</v>
      </c>
      <c r="G88">
        <f>IF('Programme Description'!F86="",0,1)</f>
        <v>0</v>
      </c>
      <c r="H88">
        <f>IF('Programme Description'!G86="",0,1)</f>
        <v>0</v>
      </c>
      <c r="I88">
        <f>IF('Programme Description'!H86="",0,1)</f>
        <v>0</v>
      </c>
      <c r="J88">
        <f>IF('Programme Description'!I86="",0,1)</f>
        <v>0</v>
      </c>
      <c r="K88">
        <f>IF('Programme Description'!J86="",0,1)</f>
        <v>0</v>
      </c>
      <c r="L88">
        <f>IF('Programme Description'!K86="",0,1)</f>
        <v>0</v>
      </c>
      <c r="M88" t="str">
        <f t="shared" si="12"/>
        <v>n</v>
      </c>
      <c r="N88" t="str">
        <f t="shared" si="13"/>
        <v>n</v>
      </c>
      <c r="O88" t="str">
        <f>IF('Programme Description'!B88&gt;1,IF(('Programme Description'!B86='Programme Description'!B85+1),"y","n"),"n")</f>
        <v>n</v>
      </c>
      <c r="P88">
        <f t="shared" si="14"/>
        <v>0</v>
      </c>
      <c r="Q88" t="str">
        <f>IF(AND('Programme Description'!B86&lt;&gt;C$3,'Programme Description'!B86&lt;&gt;C$4,'Programme Description'!B86&lt;&gt;C$5,'Programme Description'!B86&lt;&gt;C$6,'Programme Description'!B86&lt;&gt;C$7,'Programme Description'!B86&lt;&gt;C$8),"y","n")</f>
        <v>n</v>
      </c>
      <c r="R88" t="str">
        <f>IF(AND('Programme Description'!D86&lt;&gt;D$3,'Programme Description'!D86&lt;&gt;D$4,'Programme Description'!D86&lt;&gt;D$5,'Programme Description'!D86&lt;&gt;D$6,'Programme Description'!D86&lt;&gt;D$7,'Programme Description'!D86&lt;&gt;D$8),"y","n")</f>
        <v>n</v>
      </c>
      <c r="S88" t="str">
        <f>IF(AND('Programme Description'!E86&lt;&gt;E$3,'Programme Description'!E86&lt;&gt;E$4,'Programme Description'!E86&lt;&gt;E$5,'Programme Description'!E86&lt;&gt;E$6,'Programme Description'!E86&lt;&gt;E$7,'Programme Description'!E86&lt;&gt;E$8),"y","n")</f>
        <v>n</v>
      </c>
      <c r="T88" t="str">
        <f>IF(AND('Programme Description'!F86&lt;&gt;F$3,'Programme Description'!F86&lt;&gt;F$4,'Programme Description'!F86&lt;&gt;F$5),"y","n")</f>
        <v>n</v>
      </c>
      <c r="U88" t="str">
        <f>IF(AND('Programme Description'!H86&lt;&gt;G$3,'Programme Description'!H86&lt;&gt;G$4,'Programme Description'!H86&lt;&gt;G$5),"y","n")</f>
        <v>n</v>
      </c>
      <c r="V88" t="str">
        <f>IF(AND('Programme Description'!K86&lt;&gt;H$3,'Programme Description'!K86&lt;&gt;H$4,'Programme Description'!K86&lt;&gt;H$5,'Programme Description'!K86&lt;&gt;H$6,'Programme Description'!K86&lt;&gt;H$7),"y","n")</f>
        <v>n</v>
      </c>
      <c r="W88">
        <f>IF('Programme Description'!D86='DATA VALIDATION'!$D$4,1,IF('Programme Description'!D86='DATA VALIDATION'!$D$5,2,IF('Programme Description'!D86&lt;&gt;"",3,0)))</f>
        <v>0</v>
      </c>
      <c r="X88" t="str">
        <f t="shared" si="15"/>
        <v>y</v>
      </c>
      <c r="Y88" t="str">
        <f t="shared" si="16"/>
        <v>n</v>
      </c>
      <c r="Z88" t="str">
        <f>IF(AND('Programme Description'!D86='DATA VALIDATION'!$D$5,'DATA VALIDATION'!Y88="n"),"n","y")</f>
        <v>y</v>
      </c>
      <c r="AA88" t="str">
        <f t="shared" si="17"/>
        <v>n</v>
      </c>
      <c r="AB88" t="str">
        <f t="shared" si="18"/>
        <v>y</v>
      </c>
      <c r="AC88" t="str">
        <f t="shared" si="19"/>
        <v>y</v>
      </c>
      <c r="AE88" t="str">
        <f>IF(AND(A88&gt;0,'Programme Description'!D86=""),"y","n")</f>
        <v>n</v>
      </c>
      <c r="AF88" t="str">
        <f>IF(OR(AND('Programme Description'!D86='DATA VALIDATION'!$D$4,'Programme Description'!E86=""),AND('Programme Description'!D86&lt;&gt;'DATA VALIDATION'!$D$4,'Programme Description'!E86&lt;&gt;"")),"y","n")</f>
        <v>n</v>
      </c>
      <c r="AG88" t="str">
        <f>IF(OR(AND('Programme Description'!D86='DATA VALIDATION'!$D$4,'Programme Description'!F86=""),AND('Programme Description'!D86&lt;&gt;'DATA VALIDATION'!$D$4,'Programme Description'!F86&lt;&gt;"")),"y","n")</f>
        <v>n</v>
      </c>
      <c r="AH88" t="str">
        <f>IF(OR(AND(OR('Programme Description'!D86='DATA VALIDATION'!$D$4,'Programme Description'!D86='DATA VALIDATION'!$D$5),'Programme Description'!G86=""),AND(OR('Programme Description'!D86='DATA VALIDATION'!$D$4,'Programme Description'!D86&lt;&gt;'DATA VALIDATION'!$D$5),'Programme Description'!G86&lt;&gt;"")),"y","n")</f>
        <v>n</v>
      </c>
      <c r="AI88" t="str">
        <f>IF(OR(AND('Programme Description'!D86='DATA VALIDATION'!$D$4,'Programme Description'!H86=""),AND('Programme Description'!D86&lt;&gt;'DATA VALIDATION'!$D$4,'Programme Description'!H86&lt;&gt;"")),"y","n")</f>
        <v>n</v>
      </c>
      <c r="AJ88" t="str">
        <f>IF(OR(AND(OR('Programme Description'!D86='DATA VALIDATION'!$D$4,'Programme Description'!D86='DATA VALIDATION'!$D$5),'Programme Description'!I86=""),AND(OR('Programme Description'!D86='DATA VALIDATION'!$D$4,'Programme Description'!D86&lt;&gt;'DATA VALIDATION'!$D$5),'Programme Description'!I86&lt;&gt;"")),"y","n")</f>
        <v>n</v>
      </c>
      <c r="AK88" t="str">
        <f>IF(OR(AND('Programme Description'!D86='DATA VALIDATION'!$D$4,'Programme Description'!J86=""),AND('Programme Description'!D86&lt;&gt;'DATA VALIDATION'!$D$4,'Programme Description'!J86&lt;&gt;"")),"y","n")</f>
        <v>n</v>
      </c>
      <c r="AL88" t="str">
        <f>IF(OR(AND('Programme Description'!D86='DATA VALIDATION'!$D$4,'Programme Description'!K86=""),AND('Programme Description'!D86&lt;&gt;'DATA VALIDATION'!$D$4,'Programme Description'!K86&lt;&gt;"")),"y","n")</f>
        <v>n</v>
      </c>
    </row>
    <row r="89" spans="1:38">
      <c r="A89">
        <f t="shared" si="10"/>
        <v>0</v>
      </c>
      <c r="B89">
        <f t="shared" si="11"/>
        <v>1</v>
      </c>
      <c r="C89">
        <f>IF('Programme Description'!B87="",0,1)</f>
        <v>0</v>
      </c>
      <c r="D89">
        <f>IF('Programme Description'!C87="",0,1)</f>
        <v>0</v>
      </c>
      <c r="E89">
        <f>IF('Programme Description'!D87="",0,1)</f>
        <v>0</v>
      </c>
      <c r="F89">
        <f>IF('Programme Description'!E87="",0,1)</f>
        <v>0</v>
      </c>
      <c r="G89">
        <f>IF('Programme Description'!F87="",0,1)</f>
        <v>0</v>
      </c>
      <c r="H89">
        <f>IF('Programme Description'!G87="",0,1)</f>
        <v>0</v>
      </c>
      <c r="I89">
        <f>IF('Programme Description'!H87="",0,1)</f>
        <v>0</v>
      </c>
      <c r="J89">
        <f>IF('Programme Description'!I87="",0,1)</f>
        <v>0</v>
      </c>
      <c r="K89">
        <f>IF('Programme Description'!J87="",0,1)</f>
        <v>0</v>
      </c>
      <c r="L89">
        <f>IF('Programme Description'!K87="",0,1)</f>
        <v>0</v>
      </c>
      <c r="M89" t="str">
        <f t="shared" si="12"/>
        <v>n</v>
      </c>
      <c r="N89" t="str">
        <f t="shared" si="13"/>
        <v>n</v>
      </c>
      <c r="O89" t="str">
        <f>IF('Programme Description'!B89&gt;1,IF(('Programme Description'!B87='Programme Description'!B86+1),"y","n"),"n")</f>
        <v>n</v>
      </c>
      <c r="P89">
        <f t="shared" si="14"/>
        <v>0</v>
      </c>
      <c r="Q89" t="str">
        <f>IF(AND('Programme Description'!B87&lt;&gt;C$3,'Programme Description'!B87&lt;&gt;C$4,'Programme Description'!B87&lt;&gt;C$5,'Programme Description'!B87&lt;&gt;C$6,'Programme Description'!B87&lt;&gt;C$7,'Programme Description'!B87&lt;&gt;C$8),"y","n")</f>
        <v>n</v>
      </c>
      <c r="R89" t="str">
        <f>IF(AND('Programme Description'!D87&lt;&gt;D$3,'Programme Description'!D87&lt;&gt;D$4,'Programme Description'!D87&lt;&gt;D$5,'Programme Description'!D87&lt;&gt;D$6,'Programme Description'!D87&lt;&gt;D$7,'Programme Description'!D87&lt;&gt;D$8),"y","n")</f>
        <v>n</v>
      </c>
      <c r="S89" t="str">
        <f>IF(AND('Programme Description'!E87&lt;&gt;E$3,'Programme Description'!E87&lt;&gt;E$4,'Programme Description'!E87&lt;&gt;E$5,'Programme Description'!E87&lt;&gt;E$6,'Programme Description'!E87&lt;&gt;E$7,'Programme Description'!E87&lt;&gt;E$8),"y","n")</f>
        <v>n</v>
      </c>
      <c r="T89" t="str">
        <f>IF(AND('Programme Description'!F87&lt;&gt;F$3,'Programme Description'!F87&lt;&gt;F$4,'Programme Description'!F87&lt;&gt;F$5),"y","n")</f>
        <v>n</v>
      </c>
      <c r="U89" t="str">
        <f>IF(AND('Programme Description'!H87&lt;&gt;G$3,'Programme Description'!H87&lt;&gt;G$4,'Programme Description'!H87&lt;&gt;G$5),"y","n")</f>
        <v>n</v>
      </c>
      <c r="V89" t="str">
        <f>IF(AND('Programme Description'!K87&lt;&gt;H$3,'Programme Description'!K87&lt;&gt;H$4,'Programme Description'!K87&lt;&gt;H$5,'Programme Description'!K87&lt;&gt;H$6,'Programme Description'!K87&lt;&gt;H$7),"y","n")</f>
        <v>n</v>
      </c>
      <c r="W89">
        <f>IF('Programme Description'!D87='DATA VALIDATION'!$D$4,1,IF('Programme Description'!D87='DATA VALIDATION'!$D$5,2,IF('Programme Description'!D87&lt;&gt;"",3,0)))</f>
        <v>0</v>
      </c>
      <c r="X89" t="str">
        <f t="shared" si="15"/>
        <v>y</v>
      </c>
      <c r="Y89" t="str">
        <f t="shared" si="16"/>
        <v>n</v>
      </c>
      <c r="Z89" t="str">
        <f>IF(AND('Programme Description'!D87='DATA VALIDATION'!$D$5,'DATA VALIDATION'!Y89="n"),"n","y")</f>
        <v>y</v>
      </c>
      <c r="AA89" t="str">
        <f t="shared" si="17"/>
        <v>n</v>
      </c>
      <c r="AB89" t="str">
        <f t="shared" si="18"/>
        <v>y</v>
      </c>
      <c r="AC89" t="str">
        <f t="shared" si="19"/>
        <v>y</v>
      </c>
      <c r="AE89" t="str">
        <f>IF(AND(A89&gt;0,'Programme Description'!D87=""),"y","n")</f>
        <v>n</v>
      </c>
      <c r="AF89" t="str">
        <f>IF(OR(AND('Programme Description'!D87='DATA VALIDATION'!$D$4,'Programme Description'!E87=""),AND('Programme Description'!D87&lt;&gt;'DATA VALIDATION'!$D$4,'Programme Description'!E87&lt;&gt;"")),"y","n")</f>
        <v>n</v>
      </c>
      <c r="AG89" t="str">
        <f>IF(OR(AND('Programme Description'!D87='DATA VALIDATION'!$D$4,'Programme Description'!F87=""),AND('Programme Description'!D87&lt;&gt;'DATA VALIDATION'!$D$4,'Programme Description'!F87&lt;&gt;"")),"y","n")</f>
        <v>n</v>
      </c>
      <c r="AH89" t="str">
        <f>IF(OR(AND(OR('Programme Description'!D87='DATA VALIDATION'!$D$4,'Programme Description'!D87='DATA VALIDATION'!$D$5),'Programme Description'!G87=""),AND(OR('Programme Description'!D87='DATA VALIDATION'!$D$4,'Programme Description'!D87&lt;&gt;'DATA VALIDATION'!$D$5),'Programme Description'!G87&lt;&gt;"")),"y","n")</f>
        <v>n</v>
      </c>
      <c r="AI89" t="str">
        <f>IF(OR(AND('Programme Description'!D87='DATA VALIDATION'!$D$4,'Programme Description'!H87=""),AND('Programme Description'!D87&lt;&gt;'DATA VALIDATION'!$D$4,'Programme Description'!H87&lt;&gt;"")),"y","n")</f>
        <v>n</v>
      </c>
      <c r="AJ89" t="str">
        <f>IF(OR(AND(OR('Programme Description'!D87='DATA VALIDATION'!$D$4,'Programme Description'!D87='DATA VALIDATION'!$D$5),'Programme Description'!I87=""),AND(OR('Programme Description'!D87='DATA VALIDATION'!$D$4,'Programme Description'!D87&lt;&gt;'DATA VALIDATION'!$D$5),'Programme Description'!I87&lt;&gt;"")),"y","n")</f>
        <v>n</v>
      </c>
      <c r="AK89" t="str">
        <f>IF(OR(AND('Programme Description'!D87='DATA VALIDATION'!$D$4,'Programme Description'!J87=""),AND('Programme Description'!D87&lt;&gt;'DATA VALIDATION'!$D$4,'Programme Description'!J87&lt;&gt;"")),"y","n")</f>
        <v>n</v>
      </c>
      <c r="AL89" t="str">
        <f>IF(OR(AND('Programme Description'!D87='DATA VALIDATION'!$D$4,'Programme Description'!K87=""),AND('Programme Description'!D87&lt;&gt;'DATA VALIDATION'!$D$4,'Programme Description'!K87&lt;&gt;"")),"y","n")</f>
        <v>n</v>
      </c>
    </row>
    <row r="90" spans="1:38">
      <c r="A90">
        <f t="shared" si="10"/>
        <v>0</v>
      </c>
      <c r="B90">
        <f t="shared" si="11"/>
        <v>1</v>
      </c>
      <c r="C90">
        <f>IF('Programme Description'!B88="",0,1)</f>
        <v>0</v>
      </c>
      <c r="D90">
        <f>IF('Programme Description'!C88="",0,1)</f>
        <v>0</v>
      </c>
      <c r="E90">
        <f>IF('Programme Description'!D88="",0,1)</f>
        <v>0</v>
      </c>
      <c r="F90">
        <f>IF('Programme Description'!E88="",0,1)</f>
        <v>0</v>
      </c>
      <c r="G90">
        <f>IF('Programme Description'!F88="",0,1)</f>
        <v>0</v>
      </c>
      <c r="H90">
        <f>IF('Programme Description'!G88="",0,1)</f>
        <v>0</v>
      </c>
      <c r="I90">
        <f>IF('Programme Description'!H88="",0,1)</f>
        <v>0</v>
      </c>
      <c r="J90">
        <f>IF('Programme Description'!I88="",0,1)</f>
        <v>0</v>
      </c>
      <c r="K90">
        <f>IF('Programme Description'!J88="",0,1)</f>
        <v>0</v>
      </c>
      <c r="L90">
        <f>IF('Programme Description'!K88="",0,1)</f>
        <v>0</v>
      </c>
      <c r="M90" t="str">
        <f t="shared" si="12"/>
        <v>n</v>
      </c>
      <c r="N90" t="str">
        <f t="shared" si="13"/>
        <v>n</v>
      </c>
      <c r="O90" t="str">
        <f>IF('Programme Description'!B90&gt;1,IF(('Programme Description'!B88='Programme Description'!B87+1),"y","n"),"n")</f>
        <v>n</v>
      </c>
      <c r="P90">
        <f t="shared" si="14"/>
        <v>0</v>
      </c>
      <c r="Q90" t="str">
        <f>IF(AND('Programme Description'!B88&lt;&gt;C$3,'Programme Description'!B88&lt;&gt;C$4,'Programme Description'!B88&lt;&gt;C$5,'Programme Description'!B88&lt;&gt;C$6,'Programme Description'!B88&lt;&gt;C$7,'Programme Description'!B88&lt;&gt;C$8),"y","n")</f>
        <v>n</v>
      </c>
      <c r="R90" t="str">
        <f>IF(AND('Programme Description'!D88&lt;&gt;D$3,'Programme Description'!D88&lt;&gt;D$4,'Programme Description'!D88&lt;&gt;D$5,'Programme Description'!D88&lt;&gt;D$6,'Programme Description'!D88&lt;&gt;D$7,'Programme Description'!D88&lt;&gt;D$8),"y","n")</f>
        <v>n</v>
      </c>
      <c r="S90" t="str">
        <f>IF(AND('Programme Description'!E88&lt;&gt;E$3,'Programme Description'!E88&lt;&gt;E$4,'Programme Description'!E88&lt;&gt;E$5,'Programme Description'!E88&lt;&gt;E$6,'Programme Description'!E88&lt;&gt;E$7,'Programme Description'!E88&lt;&gt;E$8),"y","n")</f>
        <v>n</v>
      </c>
      <c r="T90" t="str">
        <f>IF(AND('Programme Description'!F88&lt;&gt;F$3,'Programme Description'!F88&lt;&gt;F$4,'Programme Description'!F88&lt;&gt;F$5),"y","n")</f>
        <v>n</v>
      </c>
      <c r="U90" t="str">
        <f>IF(AND('Programme Description'!H88&lt;&gt;G$3,'Programme Description'!H88&lt;&gt;G$4,'Programme Description'!H88&lt;&gt;G$5),"y","n")</f>
        <v>n</v>
      </c>
      <c r="V90" t="str">
        <f>IF(AND('Programme Description'!K88&lt;&gt;H$3,'Programme Description'!K88&lt;&gt;H$4,'Programme Description'!K88&lt;&gt;H$5,'Programme Description'!K88&lt;&gt;H$6,'Programme Description'!K88&lt;&gt;H$7),"y","n")</f>
        <v>n</v>
      </c>
      <c r="W90">
        <f>IF('Programme Description'!D88='DATA VALIDATION'!$D$4,1,IF('Programme Description'!D88='DATA VALIDATION'!$D$5,2,IF('Programme Description'!D88&lt;&gt;"",3,0)))</f>
        <v>0</v>
      </c>
      <c r="X90" t="str">
        <f t="shared" si="15"/>
        <v>y</v>
      </c>
      <c r="Y90" t="str">
        <f t="shared" si="16"/>
        <v>n</v>
      </c>
      <c r="Z90" t="str">
        <f>IF(AND('Programme Description'!D88='DATA VALIDATION'!$D$5,'DATA VALIDATION'!Y90="n"),"n","y")</f>
        <v>y</v>
      </c>
      <c r="AA90" t="str">
        <f t="shared" si="17"/>
        <v>n</v>
      </c>
      <c r="AB90" t="str">
        <f t="shared" si="18"/>
        <v>y</v>
      </c>
      <c r="AC90" t="str">
        <f t="shared" si="19"/>
        <v>y</v>
      </c>
      <c r="AE90" t="str">
        <f>IF(AND(A90&gt;0,'Programme Description'!D88=""),"y","n")</f>
        <v>n</v>
      </c>
      <c r="AF90" t="str">
        <f>IF(OR(AND('Programme Description'!D88='DATA VALIDATION'!$D$4,'Programme Description'!E88=""),AND('Programme Description'!D88&lt;&gt;'DATA VALIDATION'!$D$4,'Programme Description'!E88&lt;&gt;"")),"y","n")</f>
        <v>n</v>
      </c>
      <c r="AG90" t="str">
        <f>IF(OR(AND('Programme Description'!D88='DATA VALIDATION'!$D$4,'Programme Description'!F88=""),AND('Programme Description'!D88&lt;&gt;'DATA VALIDATION'!$D$4,'Programme Description'!F88&lt;&gt;"")),"y","n")</f>
        <v>n</v>
      </c>
      <c r="AH90" t="str">
        <f>IF(OR(AND(OR('Programme Description'!D88='DATA VALIDATION'!$D$4,'Programme Description'!D88='DATA VALIDATION'!$D$5),'Programme Description'!G88=""),AND(OR('Programme Description'!D88='DATA VALIDATION'!$D$4,'Programme Description'!D88&lt;&gt;'DATA VALIDATION'!$D$5),'Programme Description'!G88&lt;&gt;"")),"y","n")</f>
        <v>n</v>
      </c>
      <c r="AI90" t="str">
        <f>IF(OR(AND('Programme Description'!D88='DATA VALIDATION'!$D$4,'Programme Description'!H88=""),AND('Programme Description'!D88&lt;&gt;'DATA VALIDATION'!$D$4,'Programme Description'!H88&lt;&gt;"")),"y","n")</f>
        <v>n</v>
      </c>
      <c r="AJ90" t="str">
        <f>IF(OR(AND(OR('Programme Description'!D88='DATA VALIDATION'!$D$4,'Programme Description'!D88='DATA VALIDATION'!$D$5),'Programme Description'!I88=""),AND(OR('Programme Description'!D88='DATA VALIDATION'!$D$4,'Programme Description'!D88&lt;&gt;'DATA VALIDATION'!$D$5),'Programme Description'!I88&lt;&gt;"")),"y","n")</f>
        <v>n</v>
      </c>
      <c r="AK90" t="str">
        <f>IF(OR(AND('Programme Description'!D88='DATA VALIDATION'!$D$4,'Programme Description'!J88=""),AND('Programme Description'!D88&lt;&gt;'DATA VALIDATION'!$D$4,'Programme Description'!J88&lt;&gt;"")),"y","n")</f>
        <v>n</v>
      </c>
      <c r="AL90" t="str">
        <f>IF(OR(AND('Programme Description'!D88='DATA VALIDATION'!$D$4,'Programme Description'!K88=""),AND('Programme Description'!D88&lt;&gt;'DATA VALIDATION'!$D$4,'Programme Description'!K88&lt;&gt;"")),"y","n")</f>
        <v>n</v>
      </c>
    </row>
    <row r="91" spans="1:38">
      <c r="A91">
        <f t="shared" si="10"/>
        <v>0</v>
      </c>
      <c r="B91">
        <f t="shared" si="11"/>
        <v>1</v>
      </c>
      <c r="C91">
        <f>IF('Programme Description'!B89="",0,1)</f>
        <v>0</v>
      </c>
      <c r="D91">
        <f>IF('Programme Description'!C89="",0,1)</f>
        <v>0</v>
      </c>
      <c r="E91">
        <f>IF('Programme Description'!D89="",0,1)</f>
        <v>0</v>
      </c>
      <c r="F91">
        <f>IF('Programme Description'!E89="",0,1)</f>
        <v>0</v>
      </c>
      <c r="G91">
        <f>IF('Programme Description'!F89="",0,1)</f>
        <v>0</v>
      </c>
      <c r="H91">
        <f>IF('Programme Description'!G89="",0,1)</f>
        <v>0</v>
      </c>
      <c r="I91">
        <f>IF('Programme Description'!H89="",0,1)</f>
        <v>0</v>
      </c>
      <c r="J91">
        <f>IF('Programme Description'!I89="",0,1)</f>
        <v>0</v>
      </c>
      <c r="K91">
        <f>IF('Programme Description'!J89="",0,1)</f>
        <v>0</v>
      </c>
      <c r="L91">
        <f>IF('Programme Description'!K89="",0,1)</f>
        <v>0</v>
      </c>
      <c r="M91" t="str">
        <f t="shared" si="12"/>
        <v>n</v>
      </c>
      <c r="N91" t="str">
        <f t="shared" si="13"/>
        <v>n</v>
      </c>
      <c r="O91" t="str">
        <f>IF('Programme Description'!B91&gt;1,IF(('Programme Description'!B89='Programme Description'!B88+1),"y","n"),"n")</f>
        <v>n</v>
      </c>
      <c r="P91">
        <f t="shared" si="14"/>
        <v>0</v>
      </c>
      <c r="Q91" t="str">
        <f>IF(AND('Programme Description'!B89&lt;&gt;C$3,'Programme Description'!B89&lt;&gt;C$4,'Programme Description'!B89&lt;&gt;C$5,'Programme Description'!B89&lt;&gt;C$6,'Programme Description'!B89&lt;&gt;C$7,'Programme Description'!B89&lt;&gt;C$8),"y","n")</f>
        <v>n</v>
      </c>
      <c r="R91" t="str">
        <f>IF(AND('Programme Description'!D89&lt;&gt;D$3,'Programme Description'!D89&lt;&gt;D$4,'Programme Description'!D89&lt;&gt;D$5,'Programme Description'!D89&lt;&gt;D$6,'Programme Description'!D89&lt;&gt;D$7,'Programme Description'!D89&lt;&gt;D$8),"y","n")</f>
        <v>n</v>
      </c>
      <c r="S91" t="str">
        <f>IF(AND('Programme Description'!E89&lt;&gt;E$3,'Programme Description'!E89&lt;&gt;E$4,'Programme Description'!E89&lt;&gt;E$5,'Programme Description'!E89&lt;&gt;E$6,'Programme Description'!E89&lt;&gt;E$7,'Programme Description'!E89&lt;&gt;E$8),"y","n")</f>
        <v>n</v>
      </c>
      <c r="T91" t="str">
        <f>IF(AND('Programme Description'!F89&lt;&gt;F$3,'Programme Description'!F89&lt;&gt;F$4,'Programme Description'!F89&lt;&gt;F$5),"y","n")</f>
        <v>n</v>
      </c>
      <c r="U91" t="str">
        <f>IF(AND('Programme Description'!H89&lt;&gt;G$3,'Programme Description'!H89&lt;&gt;G$4,'Programme Description'!H89&lt;&gt;G$5),"y","n")</f>
        <v>n</v>
      </c>
      <c r="V91" t="str">
        <f>IF(AND('Programme Description'!K89&lt;&gt;H$3,'Programme Description'!K89&lt;&gt;H$4,'Programme Description'!K89&lt;&gt;H$5,'Programme Description'!K89&lt;&gt;H$6,'Programme Description'!K89&lt;&gt;H$7),"y","n")</f>
        <v>n</v>
      </c>
      <c r="W91">
        <f>IF('Programme Description'!D89='DATA VALIDATION'!$D$4,1,IF('Programme Description'!D89='DATA VALIDATION'!$D$5,2,IF('Programme Description'!D89&lt;&gt;"",3,0)))</f>
        <v>0</v>
      </c>
      <c r="X91" t="str">
        <f t="shared" si="15"/>
        <v>y</v>
      </c>
      <c r="Y91" t="str">
        <f t="shared" si="16"/>
        <v>n</v>
      </c>
      <c r="Z91" t="str">
        <f>IF(AND('Programme Description'!D89='DATA VALIDATION'!$D$5,'DATA VALIDATION'!Y91="n"),"n","y")</f>
        <v>y</v>
      </c>
      <c r="AA91" t="str">
        <f t="shared" si="17"/>
        <v>n</v>
      </c>
      <c r="AB91" t="str">
        <f t="shared" si="18"/>
        <v>y</v>
      </c>
      <c r="AC91" t="str">
        <f t="shared" si="19"/>
        <v>y</v>
      </c>
      <c r="AE91" t="str">
        <f>IF(AND(A91&gt;0,'Programme Description'!D89=""),"y","n")</f>
        <v>n</v>
      </c>
      <c r="AF91" t="str">
        <f>IF(OR(AND('Programme Description'!D89='DATA VALIDATION'!$D$4,'Programme Description'!E89=""),AND('Programme Description'!D89&lt;&gt;'DATA VALIDATION'!$D$4,'Programme Description'!E89&lt;&gt;"")),"y","n")</f>
        <v>n</v>
      </c>
      <c r="AG91" t="str">
        <f>IF(OR(AND('Programme Description'!D89='DATA VALIDATION'!$D$4,'Programme Description'!F89=""),AND('Programme Description'!D89&lt;&gt;'DATA VALIDATION'!$D$4,'Programme Description'!F89&lt;&gt;"")),"y","n")</f>
        <v>n</v>
      </c>
      <c r="AH91" t="str">
        <f>IF(OR(AND(OR('Programme Description'!D89='DATA VALIDATION'!$D$4,'Programme Description'!D89='DATA VALIDATION'!$D$5),'Programme Description'!G89=""),AND(OR('Programme Description'!D89='DATA VALIDATION'!$D$4,'Programme Description'!D89&lt;&gt;'DATA VALIDATION'!$D$5),'Programme Description'!G89&lt;&gt;"")),"y","n")</f>
        <v>n</v>
      </c>
      <c r="AI91" t="str">
        <f>IF(OR(AND('Programme Description'!D89='DATA VALIDATION'!$D$4,'Programme Description'!H89=""),AND('Programme Description'!D89&lt;&gt;'DATA VALIDATION'!$D$4,'Programme Description'!H89&lt;&gt;"")),"y","n")</f>
        <v>n</v>
      </c>
      <c r="AJ91" t="str">
        <f>IF(OR(AND(OR('Programme Description'!D89='DATA VALIDATION'!$D$4,'Programme Description'!D89='DATA VALIDATION'!$D$5),'Programme Description'!I89=""),AND(OR('Programme Description'!D89='DATA VALIDATION'!$D$4,'Programme Description'!D89&lt;&gt;'DATA VALIDATION'!$D$5),'Programme Description'!I89&lt;&gt;"")),"y","n")</f>
        <v>n</v>
      </c>
      <c r="AK91" t="str">
        <f>IF(OR(AND('Programme Description'!D89='DATA VALIDATION'!$D$4,'Programme Description'!J89=""),AND('Programme Description'!D89&lt;&gt;'DATA VALIDATION'!$D$4,'Programme Description'!J89&lt;&gt;"")),"y","n")</f>
        <v>n</v>
      </c>
      <c r="AL91" t="str">
        <f>IF(OR(AND('Programme Description'!D89='DATA VALIDATION'!$D$4,'Programme Description'!K89=""),AND('Programme Description'!D89&lt;&gt;'DATA VALIDATION'!$D$4,'Programme Description'!K89&lt;&gt;"")),"y","n")</f>
        <v>n</v>
      </c>
    </row>
    <row r="92" spans="1:38">
      <c r="A92">
        <f t="shared" si="10"/>
        <v>0</v>
      </c>
      <c r="B92">
        <f t="shared" si="11"/>
        <v>1</v>
      </c>
      <c r="C92">
        <f>IF('Programme Description'!B90="",0,1)</f>
        <v>0</v>
      </c>
      <c r="D92">
        <f>IF('Programme Description'!C90="",0,1)</f>
        <v>0</v>
      </c>
      <c r="E92">
        <f>IF('Programme Description'!D90="",0,1)</f>
        <v>0</v>
      </c>
      <c r="F92">
        <f>IF('Programme Description'!E90="",0,1)</f>
        <v>0</v>
      </c>
      <c r="G92">
        <f>IF('Programme Description'!F90="",0,1)</f>
        <v>0</v>
      </c>
      <c r="H92">
        <f>IF('Programme Description'!G90="",0,1)</f>
        <v>0</v>
      </c>
      <c r="I92">
        <f>IF('Programme Description'!H90="",0,1)</f>
        <v>0</v>
      </c>
      <c r="J92">
        <f>IF('Programme Description'!I90="",0,1)</f>
        <v>0</v>
      </c>
      <c r="K92">
        <f>IF('Programme Description'!J90="",0,1)</f>
        <v>0</v>
      </c>
      <c r="L92">
        <f>IF('Programme Description'!K90="",0,1)</f>
        <v>0</v>
      </c>
      <c r="M92" t="str">
        <f t="shared" si="12"/>
        <v>n</v>
      </c>
      <c r="N92" t="str">
        <f t="shared" si="13"/>
        <v>n</v>
      </c>
      <c r="O92" t="str">
        <f>IF('Programme Description'!B92&gt;1,IF(('Programme Description'!B90='Programme Description'!B89+1),"y","n"),"n")</f>
        <v>n</v>
      </c>
      <c r="P92">
        <f t="shared" si="14"/>
        <v>0</v>
      </c>
      <c r="Q92" t="str">
        <f>IF(AND('Programme Description'!B90&lt;&gt;C$3,'Programme Description'!B90&lt;&gt;C$4,'Programme Description'!B90&lt;&gt;C$5,'Programme Description'!B90&lt;&gt;C$6,'Programme Description'!B90&lt;&gt;C$7,'Programme Description'!B90&lt;&gt;C$8),"y","n")</f>
        <v>n</v>
      </c>
      <c r="R92" t="str">
        <f>IF(AND('Programme Description'!D90&lt;&gt;D$3,'Programme Description'!D90&lt;&gt;D$4,'Programme Description'!D90&lt;&gt;D$5,'Programme Description'!D90&lt;&gt;D$6,'Programme Description'!D90&lt;&gt;D$7,'Programme Description'!D90&lt;&gt;D$8),"y","n")</f>
        <v>n</v>
      </c>
      <c r="S92" t="str">
        <f>IF(AND('Programme Description'!E90&lt;&gt;E$3,'Programme Description'!E90&lt;&gt;E$4,'Programme Description'!E90&lt;&gt;E$5,'Programme Description'!E90&lt;&gt;E$6,'Programme Description'!E90&lt;&gt;E$7,'Programme Description'!E90&lt;&gt;E$8),"y","n")</f>
        <v>n</v>
      </c>
      <c r="T92" t="str">
        <f>IF(AND('Programme Description'!F90&lt;&gt;F$3,'Programme Description'!F90&lt;&gt;F$4,'Programme Description'!F90&lt;&gt;F$5),"y","n")</f>
        <v>n</v>
      </c>
      <c r="U92" t="str">
        <f>IF(AND('Programme Description'!H90&lt;&gt;G$3,'Programme Description'!H90&lt;&gt;G$4,'Programme Description'!H90&lt;&gt;G$5),"y","n")</f>
        <v>n</v>
      </c>
      <c r="V92" t="str">
        <f>IF(AND('Programme Description'!K90&lt;&gt;H$3,'Programme Description'!K90&lt;&gt;H$4,'Programme Description'!K90&lt;&gt;H$5,'Programme Description'!K90&lt;&gt;H$6,'Programme Description'!K90&lt;&gt;H$7),"y","n")</f>
        <v>n</v>
      </c>
      <c r="W92">
        <f>IF('Programme Description'!D90='DATA VALIDATION'!$D$4,1,IF('Programme Description'!D90='DATA VALIDATION'!$D$5,2,IF('Programme Description'!D90&lt;&gt;"",3,0)))</f>
        <v>0</v>
      </c>
      <c r="X92" t="str">
        <f t="shared" si="15"/>
        <v>y</v>
      </c>
      <c r="Y92" t="str">
        <f t="shared" si="16"/>
        <v>n</v>
      </c>
      <c r="Z92" t="str">
        <f>IF(AND('Programme Description'!D90='DATA VALIDATION'!$D$5,'DATA VALIDATION'!Y92="n"),"n","y")</f>
        <v>y</v>
      </c>
      <c r="AA92" t="str">
        <f t="shared" si="17"/>
        <v>n</v>
      </c>
      <c r="AB92" t="str">
        <f t="shared" si="18"/>
        <v>y</v>
      </c>
      <c r="AC92" t="str">
        <f t="shared" si="19"/>
        <v>y</v>
      </c>
      <c r="AE92" t="str">
        <f>IF(AND(A92&gt;0,'Programme Description'!D90=""),"y","n")</f>
        <v>n</v>
      </c>
      <c r="AF92" t="str">
        <f>IF(OR(AND('Programme Description'!D90='DATA VALIDATION'!$D$4,'Programme Description'!E90=""),AND('Programme Description'!D90&lt;&gt;'DATA VALIDATION'!$D$4,'Programme Description'!E90&lt;&gt;"")),"y","n")</f>
        <v>n</v>
      </c>
      <c r="AG92" t="str">
        <f>IF(OR(AND('Programme Description'!D90='DATA VALIDATION'!$D$4,'Programme Description'!F90=""),AND('Programme Description'!D90&lt;&gt;'DATA VALIDATION'!$D$4,'Programme Description'!F90&lt;&gt;"")),"y","n")</f>
        <v>n</v>
      </c>
      <c r="AH92" t="str">
        <f>IF(OR(AND(OR('Programme Description'!D90='DATA VALIDATION'!$D$4,'Programme Description'!D90='DATA VALIDATION'!$D$5),'Programme Description'!G90=""),AND(OR('Programme Description'!D90='DATA VALIDATION'!$D$4,'Programme Description'!D90&lt;&gt;'DATA VALIDATION'!$D$5),'Programme Description'!G90&lt;&gt;"")),"y","n")</f>
        <v>n</v>
      </c>
      <c r="AI92" t="str">
        <f>IF(OR(AND('Programme Description'!D90='DATA VALIDATION'!$D$4,'Programme Description'!H90=""),AND('Programme Description'!D90&lt;&gt;'DATA VALIDATION'!$D$4,'Programme Description'!H90&lt;&gt;"")),"y","n")</f>
        <v>n</v>
      </c>
      <c r="AJ92" t="str">
        <f>IF(OR(AND(OR('Programme Description'!D90='DATA VALIDATION'!$D$4,'Programme Description'!D90='DATA VALIDATION'!$D$5),'Programme Description'!I90=""),AND(OR('Programme Description'!D90='DATA VALIDATION'!$D$4,'Programme Description'!D90&lt;&gt;'DATA VALIDATION'!$D$5),'Programme Description'!I90&lt;&gt;"")),"y","n")</f>
        <v>n</v>
      </c>
      <c r="AK92" t="str">
        <f>IF(OR(AND('Programme Description'!D90='DATA VALIDATION'!$D$4,'Programme Description'!J90=""),AND('Programme Description'!D90&lt;&gt;'DATA VALIDATION'!$D$4,'Programme Description'!J90&lt;&gt;"")),"y","n")</f>
        <v>n</v>
      </c>
      <c r="AL92" t="str">
        <f>IF(OR(AND('Programme Description'!D90='DATA VALIDATION'!$D$4,'Programme Description'!K90=""),AND('Programme Description'!D90&lt;&gt;'DATA VALIDATION'!$D$4,'Programme Description'!K90&lt;&gt;"")),"y","n")</f>
        <v>n</v>
      </c>
    </row>
    <row r="93" spans="1:38">
      <c r="A93">
        <f t="shared" si="10"/>
        <v>0</v>
      </c>
      <c r="B93">
        <f t="shared" si="11"/>
        <v>1</v>
      </c>
      <c r="C93">
        <f>IF('Programme Description'!B91="",0,1)</f>
        <v>0</v>
      </c>
      <c r="D93">
        <f>IF('Programme Description'!C91="",0,1)</f>
        <v>0</v>
      </c>
      <c r="E93">
        <f>IF('Programme Description'!D91="",0,1)</f>
        <v>0</v>
      </c>
      <c r="F93">
        <f>IF('Programme Description'!E91="",0,1)</f>
        <v>0</v>
      </c>
      <c r="G93">
        <f>IF('Programme Description'!F91="",0,1)</f>
        <v>0</v>
      </c>
      <c r="H93">
        <f>IF('Programme Description'!G91="",0,1)</f>
        <v>0</v>
      </c>
      <c r="I93">
        <f>IF('Programme Description'!H91="",0,1)</f>
        <v>0</v>
      </c>
      <c r="J93">
        <f>IF('Programme Description'!I91="",0,1)</f>
        <v>0</v>
      </c>
      <c r="K93">
        <f>IF('Programme Description'!J91="",0,1)</f>
        <v>0</v>
      </c>
      <c r="L93">
        <f>IF('Programme Description'!K91="",0,1)</f>
        <v>0</v>
      </c>
      <c r="M93" t="str">
        <f t="shared" si="12"/>
        <v>n</v>
      </c>
      <c r="N93" t="str">
        <f t="shared" si="13"/>
        <v>n</v>
      </c>
      <c r="O93" t="str">
        <f>IF('Programme Description'!B93&gt;1,IF(('Programme Description'!B91='Programme Description'!B90+1),"y","n"),"n")</f>
        <v>n</v>
      </c>
      <c r="P93">
        <f t="shared" si="14"/>
        <v>0</v>
      </c>
      <c r="Q93" t="str">
        <f>IF(AND('Programme Description'!B91&lt;&gt;C$3,'Programme Description'!B91&lt;&gt;C$4,'Programme Description'!B91&lt;&gt;C$5,'Programme Description'!B91&lt;&gt;C$6,'Programme Description'!B91&lt;&gt;C$7,'Programme Description'!B91&lt;&gt;C$8),"y","n")</f>
        <v>n</v>
      </c>
      <c r="R93" t="str">
        <f>IF(AND('Programme Description'!D91&lt;&gt;D$3,'Programme Description'!D91&lt;&gt;D$4,'Programme Description'!D91&lt;&gt;D$5,'Programme Description'!D91&lt;&gt;D$6,'Programme Description'!D91&lt;&gt;D$7,'Programme Description'!D91&lt;&gt;D$8),"y","n")</f>
        <v>n</v>
      </c>
      <c r="S93" t="str">
        <f>IF(AND('Programme Description'!E91&lt;&gt;E$3,'Programme Description'!E91&lt;&gt;E$4,'Programme Description'!E91&lt;&gt;E$5,'Programme Description'!E91&lt;&gt;E$6,'Programme Description'!E91&lt;&gt;E$7,'Programme Description'!E91&lt;&gt;E$8),"y","n")</f>
        <v>n</v>
      </c>
      <c r="T93" t="str">
        <f>IF(AND('Programme Description'!F91&lt;&gt;F$3,'Programme Description'!F91&lt;&gt;F$4,'Programme Description'!F91&lt;&gt;F$5),"y","n")</f>
        <v>n</v>
      </c>
      <c r="U93" t="str">
        <f>IF(AND('Programme Description'!H91&lt;&gt;G$3,'Programme Description'!H91&lt;&gt;G$4,'Programme Description'!H91&lt;&gt;G$5),"y","n")</f>
        <v>n</v>
      </c>
      <c r="V93" t="str">
        <f>IF(AND('Programme Description'!K91&lt;&gt;H$3,'Programme Description'!K91&lt;&gt;H$4,'Programme Description'!K91&lt;&gt;H$5,'Programme Description'!K91&lt;&gt;H$6,'Programme Description'!K91&lt;&gt;H$7),"y","n")</f>
        <v>n</v>
      </c>
      <c r="W93">
        <f>IF('Programme Description'!D91='DATA VALIDATION'!$D$4,1,IF('Programme Description'!D91='DATA VALIDATION'!$D$5,2,IF('Programme Description'!D91&lt;&gt;"",3,0)))</f>
        <v>0</v>
      </c>
      <c r="X93" t="str">
        <f t="shared" si="15"/>
        <v>y</v>
      </c>
      <c r="Y93" t="str">
        <f t="shared" si="16"/>
        <v>n</v>
      </c>
      <c r="Z93" t="str">
        <f>IF(AND('Programme Description'!D91='DATA VALIDATION'!$D$5,'DATA VALIDATION'!Y93="n"),"n","y")</f>
        <v>y</v>
      </c>
      <c r="AA93" t="str">
        <f t="shared" si="17"/>
        <v>n</v>
      </c>
      <c r="AB93" t="str">
        <f t="shared" si="18"/>
        <v>y</v>
      </c>
      <c r="AC93" t="str">
        <f t="shared" si="19"/>
        <v>y</v>
      </c>
      <c r="AE93" t="str">
        <f>IF(AND(A93&gt;0,'Programme Description'!D91=""),"y","n")</f>
        <v>n</v>
      </c>
      <c r="AF93" t="str">
        <f>IF(OR(AND('Programme Description'!D91='DATA VALIDATION'!$D$4,'Programme Description'!E91=""),AND('Programme Description'!D91&lt;&gt;'DATA VALIDATION'!$D$4,'Programme Description'!E91&lt;&gt;"")),"y","n")</f>
        <v>n</v>
      </c>
      <c r="AG93" t="str">
        <f>IF(OR(AND('Programme Description'!D91='DATA VALIDATION'!$D$4,'Programme Description'!F91=""),AND('Programme Description'!D91&lt;&gt;'DATA VALIDATION'!$D$4,'Programme Description'!F91&lt;&gt;"")),"y","n")</f>
        <v>n</v>
      </c>
      <c r="AH93" t="str">
        <f>IF(OR(AND(OR('Programme Description'!D91='DATA VALIDATION'!$D$4,'Programme Description'!D91='DATA VALIDATION'!$D$5),'Programme Description'!G91=""),AND(OR('Programme Description'!D91='DATA VALIDATION'!$D$4,'Programme Description'!D91&lt;&gt;'DATA VALIDATION'!$D$5),'Programme Description'!G91&lt;&gt;"")),"y","n")</f>
        <v>n</v>
      </c>
      <c r="AI93" t="str">
        <f>IF(OR(AND('Programme Description'!D91='DATA VALIDATION'!$D$4,'Programme Description'!H91=""),AND('Programme Description'!D91&lt;&gt;'DATA VALIDATION'!$D$4,'Programme Description'!H91&lt;&gt;"")),"y","n")</f>
        <v>n</v>
      </c>
      <c r="AJ93" t="str">
        <f>IF(OR(AND(OR('Programme Description'!D91='DATA VALIDATION'!$D$4,'Programme Description'!D91='DATA VALIDATION'!$D$5),'Programme Description'!I91=""),AND(OR('Programme Description'!D91='DATA VALIDATION'!$D$4,'Programme Description'!D91&lt;&gt;'DATA VALIDATION'!$D$5),'Programme Description'!I91&lt;&gt;"")),"y","n")</f>
        <v>n</v>
      </c>
      <c r="AK93" t="str">
        <f>IF(OR(AND('Programme Description'!D91='DATA VALIDATION'!$D$4,'Programme Description'!J91=""),AND('Programme Description'!D91&lt;&gt;'DATA VALIDATION'!$D$4,'Programme Description'!J91&lt;&gt;"")),"y","n")</f>
        <v>n</v>
      </c>
      <c r="AL93" t="str">
        <f>IF(OR(AND('Programme Description'!D91='DATA VALIDATION'!$D$4,'Programme Description'!K91=""),AND('Programme Description'!D91&lt;&gt;'DATA VALIDATION'!$D$4,'Programme Description'!K91&lt;&gt;"")),"y","n")</f>
        <v>n</v>
      </c>
    </row>
    <row r="94" spans="1:38">
      <c r="A94">
        <f t="shared" si="10"/>
        <v>0</v>
      </c>
      <c r="B94">
        <f t="shared" si="11"/>
        <v>1</v>
      </c>
      <c r="C94">
        <f>IF('Programme Description'!B92="",0,1)</f>
        <v>0</v>
      </c>
      <c r="D94">
        <f>IF('Programme Description'!C92="",0,1)</f>
        <v>0</v>
      </c>
      <c r="E94">
        <f>IF('Programme Description'!D92="",0,1)</f>
        <v>0</v>
      </c>
      <c r="F94">
        <f>IF('Programme Description'!E92="",0,1)</f>
        <v>0</v>
      </c>
      <c r="G94">
        <f>IF('Programme Description'!F92="",0,1)</f>
        <v>0</v>
      </c>
      <c r="H94">
        <f>IF('Programme Description'!G92="",0,1)</f>
        <v>0</v>
      </c>
      <c r="I94">
        <f>IF('Programme Description'!H92="",0,1)</f>
        <v>0</v>
      </c>
      <c r="J94">
        <f>IF('Programme Description'!I92="",0,1)</f>
        <v>0</v>
      </c>
      <c r="K94">
        <f>IF('Programme Description'!J92="",0,1)</f>
        <v>0</v>
      </c>
      <c r="L94">
        <f>IF('Programme Description'!K92="",0,1)</f>
        <v>0</v>
      </c>
      <c r="M94" t="str">
        <f t="shared" si="12"/>
        <v>n</v>
      </c>
      <c r="N94" t="str">
        <f t="shared" si="13"/>
        <v>n</v>
      </c>
      <c r="O94" t="str">
        <f>IF('Programme Description'!B94&gt;1,IF(('Programme Description'!B92='Programme Description'!B91+1),"y","n"),"n")</f>
        <v>n</v>
      </c>
      <c r="P94">
        <f t="shared" si="14"/>
        <v>0</v>
      </c>
      <c r="Q94" t="str">
        <f>IF(AND('Programme Description'!B92&lt;&gt;C$3,'Programme Description'!B92&lt;&gt;C$4,'Programme Description'!B92&lt;&gt;C$5,'Programme Description'!B92&lt;&gt;C$6,'Programme Description'!B92&lt;&gt;C$7,'Programme Description'!B92&lt;&gt;C$8),"y","n")</f>
        <v>n</v>
      </c>
      <c r="R94" t="str">
        <f>IF(AND('Programme Description'!D92&lt;&gt;D$3,'Programme Description'!D92&lt;&gt;D$4,'Programme Description'!D92&lt;&gt;D$5,'Programme Description'!D92&lt;&gt;D$6,'Programme Description'!D92&lt;&gt;D$7,'Programme Description'!D92&lt;&gt;D$8),"y","n")</f>
        <v>n</v>
      </c>
      <c r="S94" t="str">
        <f>IF(AND('Programme Description'!E92&lt;&gt;E$3,'Programme Description'!E92&lt;&gt;E$4,'Programme Description'!E92&lt;&gt;E$5,'Programme Description'!E92&lt;&gt;E$6,'Programme Description'!E92&lt;&gt;E$7,'Programme Description'!E92&lt;&gt;E$8),"y","n")</f>
        <v>n</v>
      </c>
      <c r="T94" t="str">
        <f>IF(AND('Programme Description'!F92&lt;&gt;F$3,'Programme Description'!F92&lt;&gt;F$4,'Programme Description'!F92&lt;&gt;F$5),"y","n")</f>
        <v>n</v>
      </c>
      <c r="U94" t="str">
        <f>IF(AND('Programme Description'!H92&lt;&gt;G$3,'Programme Description'!H92&lt;&gt;G$4,'Programme Description'!H92&lt;&gt;G$5),"y","n")</f>
        <v>n</v>
      </c>
      <c r="V94" t="str">
        <f>IF(AND('Programme Description'!K92&lt;&gt;H$3,'Programme Description'!K92&lt;&gt;H$4,'Programme Description'!K92&lt;&gt;H$5,'Programme Description'!K92&lt;&gt;H$6,'Programme Description'!K92&lt;&gt;H$7),"y","n")</f>
        <v>n</v>
      </c>
      <c r="W94">
        <f>IF('Programme Description'!D92='DATA VALIDATION'!$D$4,1,IF('Programme Description'!D92='DATA VALIDATION'!$D$5,2,IF('Programme Description'!D92&lt;&gt;"",3,0)))</f>
        <v>0</v>
      </c>
      <c r="X94" t="str">
        <f t="shared" si="15"/>
        <v>y</v>
      </c>
      <c r="Y94" t="str">
        <f t="shared" si="16"/>
        <v>n</v>
      </c>
      <c r="Z94" t="str">
        <f>IF(AND('Programme Description'!D92='DATA VALIDATION'!$D$5,'DATA VALIDATION'!Y94="n"),"n","y")</f>
        <v>y</v>
      </c>
      <c r="AA94" t="str">
        <f t="shared" si="17"/>
        <v>n</v>
      </c>
      <c r="AB94" t="str">
        <f t="shared" si="18"/>
        <v>y</v>
      </c>
      <c r="AC94" t="str">
        <f t="shared" si="19"/>
        <v>y</v>
      </c>
      <c r="AE94" t="str">
        <f>IF(AND(A94&gt;0,'Programme Description'!D92=""),"y","n")</f>
        <v>n</v>
      </c>
      <c r="AF94" t="str">
        <f>IF(OR(AND('Programme Description'!D92='DATA VALIDATION'!$D$4,'Programme Description'!E92=""),AND('Programme Description'!D92&lt;&gt;'DATA VALIDATION'!$D$4,'Programme Description'!E92&lt;&gt;"")),"y","n")</f>
        <v>n</v>
      </c>
      <c r="AG94" t="str">
        <f>IF(OR(AND('Programme Description'!D92='DATA VALIDATION'!$D$4,'Programme Description'!F92=""),AND('Programme Description'!D92&lt;&gt;'DATA VALIDATION'!$D$4,'Programme Description'!F92&lt;&gt;"")),"y","n")</f>
        <v>n</v>
      </c>
      <c r="AH94" t="str">
        <f>IF(OR(AND(OR('Programme Description'!D92='DATA VALIDATION'!$D$4,'Programme Description'!D92='DATA VALIDATION'!$D$5),'Programme Description'!G92=""),AND(OR('Programme Description'!D92='DATA VALIDATION'!$D$4,'Programme Description'!D92&lt;&gt;'DATA VALIDATION'!$D$5),'Programme Description'!G92&lt;&gt;"")),"y","n")</f>
        <v>n</v>
      </c>
      <c r="AI94" t="str">
        <f>IF(OR(AND('Programme Description'!D92='DATA VALIDATION'!$D$4,'Programme Description'!H92=""),AND('Programme Description'!D92&lt;&gt;'DATA VALIDATION'!$D$4,'Programme Description'!H92&lt;&gt;"")),"y","n")</f>
        <v>n</v>
      </c>
      <c r="AJ94" t="str">
        <f>IF(OR(AND(OR('Programme Description'!D92='DATA VALIDATION'!$D$4,'Programme Description'!D92='DATA VALIDATION'!$D$5),'Programme Description'!I92=""),AND(OR('Programme Description'!D92='DATA VALIDATION'!$D$4,'Programme Description'!D92&lt;&gt;'DATA VALIDATION'!$D$5),'Programme Description'!I92&lt;&gt;"")),"y","n")</f>
        <v>n</v>
      </c>
      <c r="AK94" t="str">
        <f>IF(OR(AND('Programme Description'!D92='DATA VALIDATION'!$D$4,'Programme Description'!J92=""),AND('Programme Description'!D92&lt;&gt;'DATA VALIDATION'!$D$4,'Programme Description'!J92&lt;&gt;"")),"y","n")</f>
        <v>n</v>
      </c>
      <c r="AL94" t="str">
        <f>IF(OR(AND('Programme Description'!D92='DATA VALIDATION'!$D$4,'Programme Description'!K92=""),AND('Programme Description'!D92&lt;&gt;'DATA VALIDATION'!$D$4,'Programme Description'!K92&lt;&gt;"")),"y","n")</f>
        <v>n</v>
      </c>
    </row>
    <row r="95" spans="1:38">
      <c r="A95">
        <f t="shared" si="10"/>
        <v>0</v>
      </c>
      <c r="B95">
        <f t="shared" si="11"/>
        <v>1</v>
      </c>
      <c r="C95">
        <f>IF('Programme Description'!B93="",0,1)</f>
        <v>0</v>
      </c>
      <c r="D95">
        <f>IF('Programme Description'!C93="",0,1)</f>
        <v>0</v>
      </c>
      <c r="E95">
        <f>IF('Programme Description'!D93="",0,1)</f>
        <v>0</v>
      </c>
      <c r="F95">
        <f>IF('Programme Description'!E93="",0,1)</f>
        <v>0</v>
      </c>
      <c r="G95">
        <f>IF('Programme Description'!F93="",0,1)</f>
        <v>0</v>
      </c>
      <c r="H95">
        <f>IF('Programme Description'!G93="",0,1)</f>
        <v>0</v>
      </c>
      <c r="I95">
        <f>IF('Programme Description'!H93="",0,1)</f>
        <v>0</v>
      </c>
      <c r="J95">
        <f>IF('Programme Description'!I93="",0,1)</f>
        <v>0</v>
      </c>
      <c r="K95">
        <f>IF('Programme Description'!J93="",0,1)</f>
        <v>0</v>
      </c>
      <c r="L95">
        <f>IF('Programme Description'!K93="",0,1)</f>
        <v>0</v>
      </c>
      <c r="M95" t="str">
        <f t="shared" si="12"/>
        <v>n</v>
      </c>
      <c r="N95" t="str">
        <f t="shared" si="13"/>
        <v>n</v>
      </c>
      <c r="O95" t="str">
        <f>IF('Programme Description'!B95&gt;1,IF(('Programme Description'!B93='Programme Description'!B92+1),"y","n"),"n")</f>
        <v>n</v>
      </c>
      <c r="P95">
        <f t="shared" si="14"/>
        <v>0</v>
      </c>
      <c r="Q95" t="str">
        <f>IF(AND('Programme Description'!B93&lt;&gt;C$3,'Programme Description'!B93&lt;&gt;C$4,'Programme Description'!B93&lt;&gt;C$5,'Programme Description'!B93&lt;&gt;C$6,'Programme Description'!B93&lt;&gt;C$7,'Programme Description'!B93&lt;&gt;C$8),"y","n")</f>
        <v>n</v>
      </c>
      <c r="R95" t="str">
        <f>IF(AND('Programme Description'!D93&lt;&gt;D$3,'Programme Description'!D93&lt;&gt;D$4,'Programme Description'!D93&lt;&gt;D$5,'Programme Description'!D93&lt;&gt;D$6,'Programme Description'!D93&lt;&gt;D$7,'Programme Description'!D93&lt;&gt;D$8),"y","n")</f>
        <v>n</v>
      </c>
      <c r="S95" t="str">
        <f>IF(AND('Programme Description'!E93&lt;&gt;E$3,'Programme Description'!E93&lt;&gt;E$4,'Programme Description'!E93&lt;&gt;E$5,'Programme Description'!E93&lt;&gt;E$6,'Programme Description'!E93&lt;&gt;E$7,'Programme Description'!E93&lt;&gt;E$8),"y","n")</f>
        <v>n</v>
      </c>
      <c r="T95" t="str">
        <f>IF(AND('Programme Description'!F93&lt;&gt;F$3,'Programme Description'!F93&lt;&gt;F$4,'Programme Description'!F93&lt;&gt;F$5),"y","n")</f>
        <v>n</v>
      </c>
      <c r="U95" t="str">
        <f>IF(AND('Programme Description'!H93&lt;&gt;G$3,'Programme Description'!H93&lt;&gt;G$4,'Programme Description'!H93&lt;&gt;G$5),"y","n")</f>
        <v>n</v>
      </c>
      <c r="V95" t="str">
        <f>IF(AND('Programme Description'!K93&lt;&gt;H$3,'Programme Description'!K93&lt;&gt;H$4,'Programme Description'!K93&lt;&gt;H$5,'Programme Description'!K93&lt;&gt;H$6,'Programme Description'!K93&lt;&gt;H$7),"y","n")</f>
        <v>n</v>
      </c>
      <c r="W95">
        <f>IF('Programme Description'!D93='DATA VALIDATION'!$D$4,1,IF('Programme Description'!D93='DATA VALIDATION'!$D$5,2,IF('Programme Description'!D93&lt;&gt;"",3,0)))</f>
        <v>0</v>
      </c>
      <c r="X95" t="str">
        <f t="shared" si="15"/>
        <v>y</v>
      </c>
      <c r="Y95" t="str">
        <f t="shared" si="16"/>
        <v>n</v>
      </c>
      <c r="Z95" t="str">
        <f>IF(AND('Programme Description'!D93='DATA VALIDATION'!$D$5,'DATA VALIDATION'!Y95="n"),"n","y")</f>
        <v>y</v>
      </c>
      <c r="AA95" t="str">
        <f t="shared" si="17"/>
        <v>n</v>
      </c>
      <c r="AB95" t="str">
        <f t="shared" si="18"/>
        <v>y</v>
      </c>
      <c r="AC95" t="str">
        <f t="shared" si="19"/>
        <v>y</v>
      </c>
      <c r="AE95" t="str">
        <f>IF(AND(A95&gt;0,'Programme Description'!D93=""),"y","n")</f>
        <v>n</v>
      </c>
      <c r="AF95" t="str">
        <f>IF(OR(AND('Programme Description'!D93='DATA VALIDATION'!$D$4,'Programme Description'!E93=""),AND('Programme Description'!D93&lt;&gt;'DATA VALIDATION'!$D$4,'Programme Description'!E93&lt;&gt;"")),"y","n")</f>
        <v>n</v>
      </c>
      <c r="AG95" t="str">
        <f>IF(OR(AND('Programme Description'!D93='DATA VALIDATION'!$D$4,'Programme Description'!F93=""),AND('Programme Description'!D93&lt;&gt;'DATA VALIDATION'!$D$4,'Programme Description'!F93&lt;&gt;"")),"y","n")</f>
        <v>n</v>
      </c>
      <c r="AH95" t="str">
        <f>IF(OR(AND(OR('Programme Description'!D93='DATA VALIDATION'!$D$4,'Programme Description'!D93='DATA VALIDATION'!$D$5),'Programme Description'!G93=""),AND(OR('Programme Description'!D93='DATA VALIDATION'!$D$4,'Programme Description'!D93&lt;&gt;'DATA VALIDATION'!$D$5),'Programme Description'!G93&lt;&gt;"")),"y","n")</f>
        <v>n</v>
      </c>
      <c r="AI95" t="str">
        <f>IF(OR(AND('Programme Description'!D93='DATA VALIDATION'!$D$4,'Programme Description'!H93=""),AND('Programme Description'!D93&lt;&gt;'DATA VALIDATION'!$D$4,'Programme Description'!H93&lt;&gt;"")),"y","n")</f>
        <v>n</v>
      </c>
      <c r="AJ95" t="str">
        <f>IF(OR(AND(OR('Programme Description'!D93='DATA VALIDATION'!$D$4,'Programme Description'!D93='DATA VALIDATION'!$D$5),'Programme Description'!I93=""),AND(OR('Programme Description'!D93='DATA VALIDATION'!$D$4,'Programme Description'!D93&lt;&gt;'DATA VALIDATION'!$D$5),'Programme Description'!I93&lt;&gt;"")),"y","n")</f>
        <v>n</v>
      </c>
      <c r="AK95" t="str">
        <f>IF(OR(AND('Programme Description'!D93='DATA VALIDATION'!$D$4,'Programme Description'!J93=""),AND('Programme Description'!D93&lt;&gt;'DATA VALIDATION'!$D$4,'Programme Description'!J93&lt;&gt;"")),"y","n")</f>
        <v>n</v>
      </c>
      <c r="AL95" t="str">
        <f>IF(OR(AND('Programme Description'!D93='DATA VALIDATION'!$D$4,'Programme Description'!K93=""),AND('Programme Description'!D93&lt;&gt;'DATA VALIDATION'!$D$4,'Programme Description'!K93&lt;&gt;"")),"y","n")</f>
        <v>n</v>
      </c>
    </row>
    <row r="96" spans="1:38">
      <c r="A96">
        <f t="shared" si="10"/>
        <v>0</v>
      </c>
      <c r="B96">
        <f t="shared" si="11"/>
        <v>1</v>
      </c>
      <c r="C96">
        <f>IF('Programme Description'!B94="",0,1)</f>
        <v>0</v>
      </c>
      <c r="D96">
        <f>IF('Programme Description'!C94="",0,1)</f>
        <v>0</v>
      </c>
      <c r="E96">
        <f>IF('Programme Description'!D94="",0,1)</f>
        <v>0</v>
      </c>
      <c r="F96">
        <f>IF('Programme Description'!E94="",0,1)</f>
        <v>0</v>
      </c>
      <c r="G96">
        <f>IF('Programme Description'!F94="",0,1)</f>
        <v>0</v>
      </c>
      <c r="H96">
        <f>IF('Programme Description'!G94="",0,1)</f>
        <v>0</v>
      </c>
      <c r="I96">
        <f>IF('Programme Description'!H94="",0,1)</f>
        <v>0</v>
      </c>
      <c r="J96">
        <f>IF('Programme Description'!I94="",0,1)</f>
        <v>0</v>
      </c>
      <c r="K96">
        <f>IF('Programme Description'!J94="",0,1)</f>
        <v>0</v>
      </c>
      <c r="L96">
        <f>IF('Programme Description'!K94="",0,1)</f>
        <v>0</v>
      </c>
      <c r="M96" t="str">
        <f t="shared" si="12"/>
        <v>n</v>
      </c>
      <c r="N96" t="str">
        <f t="shared" si="13"/>
        <v>n</v>
      </c>
      <c r="O96" t="str">
        <f>IF('Programme Description'!B96&gt;1,IF(('Programme Description'!B94='Programme Description'!B93+1),"y","n"),"n")</f>
        <v>n</v>
      </c>
      <c r="P96">
        <f t="shared" si="14"/>
        <v>0</v>
      </c>
      <c r="Q96" t="str">
        <f>IF(AND('Programme Description'!B94&lt;&gt;C$3,'Programme Description'!B94&lt;&gt;C$4,'Programme Description'!B94&lt;&gt;C$5,'Programme Description'!B94&lt;&gt;C$6,'Programme Description'!B94&lt;&gt;C$7,'Programme Description'!B94&lt;&gt;C$8),"y","n")</f>
        <v>n</v>
      </c>
      <c r="R96" t="str">
        <f>IF(AND('Programme Description'!D94&lt;&gt;D$3,'Programme Description'!D94&lt;&gt;D$4,'Programme Description'!D94&lt;&gt;D$5,'Programme Description'!D94&lt;&gt;D$6,'Programme Description'!D94&lt;&gt;D$7,'Programme Description'!D94&lt;&gt;D$8),"y","n")</f>
        <v>n</v>
      </c>
      <c r="S96" t="str">
        <f>IF(AND('Programme Description'!E94&lt;&gt;E$3,'Programme Description'!E94&lt;&gt;E$4,'Programme Description'!E94&lt;&gt;E$5,'Programme Description'!E94&lt;&gt;E$6,'Programme Description'!E94&lt;&gt;E$7,'Programme Description'!E94&lt;&gt;E$8),"y","n")</f>
        <v>n</v>
      </c>
      <c r="T96" t="str">
        <f>IF(AND('Programme Description'!F94&lt;&gt;F$3,'Programme Description'!F94&lt;&gt;F$4,'Programme Description'!F94&lt;&gt;F$5),"y","n")</f>
        <v>n</v>
      </c>
      <c r="U96" t="str">
        <f>IF(AND('Programme Description'!H94&lt;&gt;G$3,'Programme Description'!H94&lt;&gt;G$4,'Programme Description'!H94&lt;&gt;G$5),"y","n")</f>
        <v>n</v>
      </c>
      <c r="V96" t="str">
        <f>IF(AND('Programme Description'!K94&lt;&gt;H$3,'Programme Description'!K94&lt;&gt;H$4,'Programme Description'!K94&lt;&gt;H$5,'Programme Description'!K94&lt;&gt;H$6,'Programme Description'!K94&lt;&gt;H$7),"y","n")</f>
        <v>n</v>
      </c>
      <c r="W96">
        <f>IF('Programme Description'!D94='DATA VALIDATION'!$D$4,1,IF('Programme Description'!D94='DATA VALIDATION'!$D$5,2,IF('Programme Description'!D94&lt;&gt;"",3,0)))</f>
        <v>0</v>
      </c>
      <c r="X96" t="str">
        <f t="shared" si="15"/>
        <v>y</v>
      </c>
      <c r="Y96" t="str">
        <f t="shared" si="16"/>
        <v>n</v>
      </c>
      <c r="Z96" t="str">
        <f>IF(AND('Programme Description'!D94='DATA VALIDATION'!$D$5,'DATA VALIDATION'!Y96="n"),"n","y")</f>
        <v>y</v>
      </c>
      <c r="AA96" t="str">
        <f t="shared" si="17"/>
        <v>n</v>
      </c>
      <c r="AB96" t="str">
        <f t="shared" si="18"/>
        <v>y</v>
      </c>
      <c r="AC96" t="str">
        <f t="shared" si="19"/>
        <v>y</v>
      </c>
      <c r="AE96" t="str">
        <f>IF(AND(A96&gt;0,'Programme Description'!D94=""),"y","n")</f>
        <v>n</v>
      </c>
      <c r="AF96" t="str">
        <f>IF(OR(AND('Programme Description'!D94='DATA VALIDATION'!$D$4,'Programme Description'!E94=""),AND('Programme Description'!D94&lt;&gt;'DATA VALIDATION'!$D$4,'Programme Description'!E94&lt;&gt;"")),"y","n")</f>
        <v>n</v>
      </c>
      <c r="AG96" t="str">
        <f>IF(OR(AND('Programme Description'!D94='DATA VALIDATION'!$D$4,'Programme Description'!F94=""),AND('Programme Description'!D94&lt;&gt;'DATA VALIDATION'!$D$4,'Programme Description'!F94&lt;&gt;"")),"y","n")</f>
        <v>n</v>
      </c>
      <c r="AH96" t="str">
        <f>IF(OR(AND(OR('Programme Description'!D94='DATA VALIDATION'!$D$4,'Programme Description'!D94='DATA VALIDATION'!$D$5),'Programme Description'!G94=""),AND(OR('Programme Description'!D94='DATA VALIDATION'!$D$4,'Programme Description'!D94&lt;&gt;'DATA VALIDATION'!$D$5),'Programme Description'!G94&lt;&gt;"")),"y","n")</f>
        <v>n</v>
      </c>
      <c r="AI96" t="str">
        <f>IF(OR(AND('Programme Description'!D94='DATA VALIDATION'!$D$4,'Programme Description'!H94=""),AND('Programme Description'!D94&lt;&gt;'DATA VALIDATION'!$D$4,'Programme Description'!H94&lt;&gt;"")),"y","n")</f>
        <v>n</v>
      </c>
      <c r="AJ96" t="str">
        <f>IF(OR(AND(OR('Programme Description'!D94='DATA VALIDATION'!$D$4,'Programme Description'!D94='DATA VALIDATION'!$D$5),'Programme Description'!I94=""),AND(OR('Programme Description'!D94='DATA VALIDATION'!$D$4,'Programme Description'!D94&lt;&gt;'DATA VALIDATION'!$D$5),'Programme Description'!I94&lt;&gt;"")),"y","n")</f>
        <v>n</v>
      </c>
      <c r="AK96" t="str">
        <f>IF(OR(AND('Programme Description'!D94='DATA VALIDATION'!$D$4,'Programme Description'!J94=""),AND('Programme Description'!D94&lt;&gt;'DATA VALIDATION'!$D$4,'Programme Description'!J94&lt;&gt;"")),"y","n")</f>
        <v>n</v>
      </c>
      <c r="AL96" t="str">
        <f>IF(OR(AND('Programme Description'!D94='DATA VALIDATION'!$D$4,'Programme Description'!K94=""),AND('Programme Description'!D94&lt;&gt;'DATA VALIDATION'!$D$4,'Programme Description'!K94&lt;&gt;"")),"y","n")</f>
        <v>n</v>
      </c>
    </row>
    <row r="97" spans="1:38">
      <c r="A97">
        <f t="shared" si="10"/>
        <v>0</v>
      </c>
      <c r="B97">
        <f t="shared" si="11"/>
        <v>1</v>
      </c>
      <c r="C97">
        <f>IF('Programme Description'!B95="",0,1)</f>
        <v>0</v>
      </c>
      <c r="D97">
        <f>IF('Programme Description'!C95="",0,1)</f>
        <v>0</v>
      </c>
      <c r="E97">
        <f>IF('Programme Description'!D95="",0,1)</f>
        <v>0</v>
      </c>
      <c r="F97">
        <f>IF('Programme Description'!E95="",0,1)</f>
        <v>0</v>
      </c>
      <c r="G97">
        <f>IF('Programme Description'!F95="",0,1)</f>
        <v>0</v>
      </c>
      <c r="H97">
        <f>IF('Programme Description'!G95="",0,1)</f>
        <v>0</v>
      </c>
      <c r="I97">
        <f>IF('Programme Description'!H95="",0,1)</f>
        <v>0</v>
      </c>
      <c r="J97">
        <f>IF('Programme Description'!I95="",0,1)</f>
        <v>0</v>
      </c>
      <c r="K97">
        <f>IF('Programme Description'!J95="",0,1)</f>
        <v>0</v>
      </c>
      <c r="L97">
        <f>IF('Programme Description'!K95="",0,1)</f>
        <v>0</v>
      </c>
      <c r="M97" t="str">
        <f t="shared" si="12"/>
        <v>n</v>
      </c>
      <c r="N97" t="str">
        <f t="shared" si="13"/>
        <v>n</v>
      </c>
      <c r="O97" t="str">
        <f>IF('Programme Description'!B97&gt;1,IF(('Programme Description'!B95='Programme Description'!B94+1),"y","n"),"n")</f>
        <v>n</v>
      </c>
      <c r="P97">
        <f t="shared" si="14"/>
        <v>0</v>
      </c>
      <c r="Q97" t="str">
        <f>IF(AND('Programme Description'!B95&lt;&gt;C$3,'Programme Description'!B95&lt;&gt;C$4,'Programme Description'!B95&lt;&gt;C$5,'Programme Description'!B95&lt;&gt;C$6,'Programme Description'!B95&lt;&gt;C$7,'Programme Description'!B95&lt;&gt;C$8),"y","n")</f>
        <v>n</v>
      </c>
      <c r="R97" t="str">
        <f>IF(AND('Programme Description'!D95&lt;&gt;D$3,'Programme Description'!D95&lt;&gt;D$4,'Programme Description'!D95&lt;&gt;D$5,'Programme Description'!D95&lt;&gt;D$6,'Programme Description'!D95&lt;&gt;D$7,'Programme Description'!D95&lt;&gt;D$8),"y","n")</f>
        <v>n</v>
      </c>
      <c r="S97" t="str">
        <f>IF(AND('Programme Description'!E95&lt;&gt;E$3,'Programme Description'!E95&lt;&gt;E$4,'Programme Description'!E95&lt;&gt;E$5,'Programme Description'!E95&lt;&gt;E$6,'Programme Description'!E95&lt;&gt;E$7,'Programme Description'!E95&lt;&gt;E$8),"y","n")</f>
        <v>n</v>
      </c>
      <c r="T97" t="str">
        <f>IF(AND('Programme Description'!F95&lt;&gt;F$3,'Programme Description'!F95&lt;&gt;F$4,'Programme Description'!F95&lt;&gt;F$5),"y","n")</f>
        <v>n</v>
      </c>
      <c r="U97" t="str">
        <f>IF(AND('Programme Description'!H95&lt;&gt;G$3,'Programme Description'!H95&lt;&gt;G$4,'Programme Description'!H95&lt;&gt;G$5),"y","n")</f>
        <v>n</v>
      </c>
      <c r="V97" t="str">
        <f>IF(AND('Programme Description'!K95&lt;&gt;H$3,'Programme Description'!K95&lt;&gt;H$4,'Programme Description'!K95&lt;&gt;H$5,'Programme Description'!K95&lt;&gt;H$6,'Programme Description'!K95&lt;&gt;H$7),"y","n")</f>
        <v>n</v>
      </c>
      <c r="W97">
        <f>IF('Programme Description'!D95='DATA VALIDATION'!$D$4,1,IF('Programme Description'!D95='DATA VALIDATION'!$D$5,2,IF('Programme Description'!D95&lt;&gt;"",3,0)))</f>
        <v>0</v>
      </c>
      <c r="X97" t="str">
        <f t="shared" si="15"/>
        <v>y</v>
      </c>
      <c r="Y97" t="str">
        <f t="shared" si="16"/>
        <v>n</v>
      </c>
      <c r="Z97" t="str">
        <f>IF(AND('Programme Description'!D95='DATA VALIDATION'!$D$5,'DATA VALIDATION'!Y97="n"),"n","y")</f>
        <v>y</v>
      </c>
      <c r="AA97" t="str">
        <f t="shared" si="17"/>
        <v>n</v>
      </c>
      <c r="AB97" t="str">
        <f t="shared" si="18"/>
        <v>y</v>
      </c>
      <c r="AC97" t="str">
        <f t="shared" si="19"/>
        <v>y</v>
      </c>
      <c r="AE97" t="str">
        <f>IF(AND(A97&gt;0,'Programme Description'!D95=""),"y","n")</f>
        <v>n</v>
      </c>
      <c r="AF97" t="str">
        <f>IF(OR(AND('Programme Description'!D95='DATA VALIDATION'!$D$4,'Programme Description'!E95=""),AND('Programme Description'!D95&lt;&gt;'DATA VALIDATION'!$D$4,'Programme Description'!E95&lt;&gt;"")),"y","n")</f>
        <v>n</v>
      </c>
      <c r="AG97" t="str">
        <f>IF(OR(AND('Programme Description'!D95='DATA VALIDATION'!$D$4,'Programme Description'!F95=""),AND('Programme Description'!D95&lt;&gt;'DATA VALIDATION'!$D$4,'Programme Description'!F95&lt;&gt;"")),"y","n")</f>
        <v>n</v>
      </c>
      <c r="AH97" t="str">
        <f>IF(OR(AND(OR('Programme Description'!D95='DATA VALIDATION'!$D$4,'Programme Description'!D95='DATA VALIDATION'!$D$5),'Programme Description'!G95=""),AND(OR('Programme Description'!D95='DATA VALIDATION'!$D$4,'Programme Description'!D95&lt;&gt;'DATA VALIDATION'!$D$5),'Programme Description'!G95&lt;&gt;"")),"y","n")</f>
        <v>n</v>
      </c>
      <c r="AI97" t="str">
        <f>IF(OR(AND('Programme Description'!D95='DATA VALIDATION'!$D$4,'Programme Description'!H95=""),AND('Programme Description'!D95&lt;&gt;'DATA VALIDATION'!$D$4,'Programme Description'!H95&lt;&gt;"")),"y","n")</f>
        <v>n</v>
      </c>
      <c r="AJ97" t="str">
        <f>IF(OR(AND(OR('Programme Description'!D95='DATA VALIDATION'!$D$4,'Programme Description'!D95='DATA VALIDATION'!$D$5),'Programme Description'!I95=""),AND(OR('Programme Description'!D95='DATA VALIDATION'!$D$4,'Programme Description'!D95&lt;&gt;'DATA VALIDATION'!$D$5),'Programme Description'!I95&lt;&gt;"")),"y","n")</f>
        <v>n</v>
      </c>
      <c r="AK97" t="str">
        <f>IF(OR(AND('Programme Description'!D95='DATA VALIDATION'!$D$4,'Programme Description'!J95=""),AND('Programme Description'!D95&lt;&gt;'DATA VALIDATION'!$D$4,'Programme Description'!J95&lt;&gt;"")),"y","n")</f>
        <v>n</v>
      </c>
      <c r="AL97" t="str">
        <f>IF(OR(AND('Programme Description'!D95='DATA VALIDATION'!$D$4,'Programme Description'!K95=""),AND('Programme Description'!D95&lt;&gt;'DATA VALIDATION'!$D$4,'Programme Description'!K95&lt;&gt;"")),"y","n")</f>
        <v>n</v>
      </c>
    </row>
    <row r="98" spans="1:38">
      <c r="A98">
        <f t="shared" si="10"/>
        <v>0</v>
      </c>
      <c r="B98">
        <f t="shared" si="11"/>
        <v>1</v>
      </c>
      <c r="C98">
        <f>IF('Programme Description'!B96="",0,1)</f>
        <v>0</v>
      </c>
      <c r="D98">
        <f>IF('Programme Description'!C96="",0,1)</f>
        <v>0</v>
      </c>
      <c r="E98">
        <f>IF('Programme Description'!D96="",0,1)</f>
        <v>0</v>
      </c>
      <c r="F98">
        <f>IF('Programme Description'!E96="",0,1)</f>
        <v>0</v>
      </c>
      <c r="G98">
        <f>IF('Programme Description'!F96="",0,1)</f>
        <v>0</v>
      </c>
      <c r="H98">
        <f>IF('Programme Description'!G96="",0,1)</f>
        <v>0</v>
      </c>
      <c r="I98">
        <f>IF('Programme Description'!H96="",0,1)</f>
        <v>0</v>
      </c>
      <c r="J98">
        <f>IF('Programme Description'!I96="",0,1)</f>
        <v>0</v>
      </c>
      <c r="K98">
        <f>IF('Programme Description'!J96="",0,1)</f>
        <v>0</v>
      </c>
      <c r="L98">
        <f>IF('Programme Description'!K96="",0,1)</f>
        <v>0</v>
      </c>
      <c r="M98" t="str">
        <f t="shared" si="12"/>
        <v>n</v>
      </c>
      <c r="N98" t="str">
        <f t="shared" si="13"/>
        <v>n</v>
      </c>
      <c r="O98" t="str">
        <f>IF('Programme Description'!B98&gt;1,IF(('Programme Description'!B96='Programme Description'!B95+1),"y","n"),"n")</f>
        <v>n</v>
      </c>
      <c r="P98">
        <f t="shared" si="14"/>
        <v>0</v>
      </c>
      <c r="Q98" t="str">
        <f>IF(AND('Programme Description'!B96&lt;&gt;C$3,'Programme Description'!B96&lt;&gt;C$4,'Programme Description'!B96&lt;&gt;C$5,'Programme Description'!B96&lt;&gt;C$6,'Programme Description'!B96&lt;&gt;C$7,'Programme Description'!B96&lt;&gt;C$8),"y","n")</f>
        <v>n</v>
      </c>
      <c r="R98" t="str">
        <f>IF(AND('Programme Description'!D96&lt;&gt;D$3,'Programme Description'!D96&lt;&gt;D$4,'Programme Description'!D96&lt;&gt;D$5,'Programme Description'!D96&lt;&gt;D$6,'Programme Description'!D96&lt;&gt;D$7,'Programme Description'!D96&lt;&gt;D$8),"y","n")</f>
        <v>n</v>
      </c>
      <c r="S98" t="str">
        <f>IF(AND('Programme Description'!E96&lt;&gt;E$3,'Programme Description'!E96&lt;&gt;E$4,'Programme Description'!E96&lt;&gt;E$5,'Programme Description'!E96&lt;&gt;E$6,'Programme Description'!E96&lt;&gt;E$7,'Programme Description'!E96&lt;&gt;E$8),"y","n")</f>
        <v>n</v>
      </c>
      <c r="T98" t="str">
        <f>IF(AND('Programme Description'!F96&lt;&gt;F$3,'Programme Description'!F96&lt;&gt;F$4,'Programme Description'!F96&lt;&gt;F$5),"y","n")</f>
        <v>n</v>
      </c>
      <c r="U98" t="str">
        <f>IF(AND('Programme Description'!H96&lt;&gt;G$3,'Programme Description'!H96&lt;&gt;G$4,'Programme Description'!H96&lt;&gt;G$5),"y","n")</f>
        <v>n</v>
      </c>
      <c r="V98" t="str">
        <f>IF(AND('Programme Description'!K96&lt;&gt;H$3,'Programme Description'!K96&lt;&gt;H$4,'Programme Description'!K96&lt;&gt;H$5,'Programme Description'!K96&lt;&gt;H$6,'Programme Description'!K96&lt;&gt;H$7),"y","n")</f>
        <v>n</v>
      </c>
      <c r="W98">
        <f>IF('Programme Description'!D96='DATA VALIDATION'!$D$4,1,IF('Programme Description'!D96='DATA VALIDATION'!$D$5,2,IF('Programme Description'!D96&lt;&gt;"",3,0)))</f>
        <v>0</v>
      </c>
      <c r="X98" t="str">
        <f t="shared" si="15"/>
        <v>y</v>
      </c>
      <c r="Y98" t="str">
        <f t="shared" si="16"/>
        <v>n</v>
      </c>
      <c r="Z98" t="str">
        <f>IF(AND('Programme Description'!D96='DATA VALIDATION'!$D$5,'DATA VALIDATION'!Y98="n"),"n","y")</f>
        <v>y</v>
      </c>
      <c r="AA98" t="str">
        <f t="shared" si="17"/>
        <v>n</v>
      </c>
      <c r="AB98" t="str">
        <f t="shared" si="18"/>
        <v>y</v>
      </c>
      <c r="AC98" t="str">
        <f t="shared" si="19"/>
        <v>y</v>
      </c>
      <c r="AE98" t="str">
        <f>IF(AND(A98&gt;0,'Programme Description'!D96=""),"y","n")</f>
        <v>n</v>
      </c>
      <c r="AF98" t="str">
        <f>IF(OR(AND('Programme Description'!D96='DATA VALIDATION'!$D$4,'Programme Description'!E96=""),AND('Programme Description'!D96&lt;&gt;'DATA VALIDATION'!$D$4,'Programme Description'!E96&lt;&gt;"")),"y","n")</f>
        <v>n</v>
      </c>
      <c r="AG98" t="str">
        <f>IF(OR(AND('Programme Description'!D96='DATA VALIDATION'!$D$4,'Programme Description'!F96=""),AND('Programme Description'!D96&lt;&gt;'DATA VALIDATION'!$D$4,'Programme Description'!F96&lt;&gt;"")),"y","n")</f>
        <v>n</v>
      </c>
      <c r="AH98" t="str">
        <f>IF(OR(AND(OR('Programme Description'!D96='DATA VALIDATION'!$D$4,'Programme Description'!D96='DATA VALIDATION'!$D$5),'Programme Description'!G96=""),AND(OR('Programme Description'!D96='DATA VALIDATION'!$D$4,'Programme Description'!D96&lt;&gt;'DATA VALIDATION'!$D$5),'Programme Description'!G96&lt;&gt;"")),"y","n")</f>
        <v>n</v>
      </c>
      <c r="AI98" t="str">
        <f>IF(OR(AND('Programme Description'!D96='DATA VALIDATION'!$D$4,'Programme Description'!H96=""),AND('Programme Description'!D96&lt;&gt;'DATA VALIDATION'!$D$4,'Programme Description'!H96&lt;&gt;"")),"y","n")</f>
        <v>n</v>
      </c>
      <c r="AJ98" t="str">
        <f>IF(OR(AND(OR('Programme Description'!D96='DATA VALIDATION'!$D$4,'Programme Description'!D96='DATA VALIDATION'!$D$5),'Programme Description'!I96=""),AND(OR('Programme Description'!D96='DATA VALIDATION'!$D$4,'Programme Description'!D96&lt;&gt;'DATA VALIDATION'!$D$5),'Programme Description'!I96&lt;&gt;"")),"y","n")</f>
        <v>n</v>
      </c>
      <c r="AK98" t="str">
        <f>IF(OR(AND('Programme Description'!D96='DATA VALIDATION'!$D$4,'Programme Description'!J96=""),AND('Programme Description'!D96&lt;&gt;'DATA VALIDATION'!$D$4,'Programme Description'!J96&lt;&gt;"")),"y","n")</f>
        <v>n</v>
      </c>
      <c r="AL98" t="str">
        <f>IF(OR(AND('Programme Description'!D96='DATA VALIDATION'!$D$4,'Programme Description'!K96=""),AND('Programme Description'!D96&lt;&gt;'DATA VALIDATION'!$D$4,'Programme Description'!K96&lt;&gt;"")),"y","n")</f>
        <v>n</v>
      </c>
    </row>
    <row r="99" spans="1:38">
      <c r="A99">
        <f t="shared" si="10"/>
        <v>0</v>
      </c>
      <c r="B99">
        <f t="shared" si="11"/>
        <v>1</v>
      </c>
      <c r="C99">
        <f>IF('Programme Description'!B97="",0,1)</f>
        <v>0</v>
      </c>
      <c r="D99">
        <f>IF('Programme Description'!C97="",0,1)</f>
        <v>0</v>
      </c>
      <c r="E99">
        <f>IF('Programme Description'!D97="",0,1)</f>
        <v>0</v>
      </c>
      <c r="F99">
        <f>IF('Programme Description'!E97="",0,1)</f>
        <v>0</v>
      </c>
      <c r="G99">
        <f>IF('Programme Description'!F97="",0,1)</f>
        <v>0</v>
      </c>
      <c r="H99">
        <f>IF('Programme Description'!G97="",0,1)</f>
        <v>0</v>
      </c>
      <c r="I99">
        <f>IF('Programme Description'!H97="",0,1)</f>
        <v>0</v>
      </c>
      <c r="J99">
        <f>IF('Programme Description'!I97="",0,1)</f>
        <v>0</v>
      </c>
      <c r="K99">
        <f>IF('Programme Description'!J97="",0,1)</f>
        <v>0</v>
      </c>
      <c r="L99">
        <f>IF('Programme Description'!K97="",0,1)</f>
        <v>0</v>
      </c>
      <c r="M99" t="str">
        <f t="shared" si="12"/>
        <v>n</v>
      </c>
      <c r="N99" t="str">
        <f t="shared" si="13"/>
        <v>n</v>
      </c>
      <c r="O99" t="str">
        <f>IF('Programme Description'!B99&gt;1,IF(('Programme Description'!B97='Programme Description'!B96+1),"y","n"),"n")</f>
        <v>n</v>
      </c>
      <c r="P99">
        <f t="shared" si="14"/>
        <v>0</v>
      </c>
      <c r="Q99" t="str">
        <f>IF(AND('Programme Description'!B97&lt;&gt;C$3,'Programme Description'!B97&lt;&gt;C$4,'Programme Description'!B97&lt;&gt;C$5,'Programme Description'!B97&lt;&gt;C$6,'Programme Description'!B97&lt;&gt;C$7,'Programme Description'!B97&lt;&gt;C$8),"y","n")</f>
        <v>n</v>
      </c>
      <c r="R99" t="str">
        <f>IF(AND('Programme Description'!D97&lt;&gt;D$3,'Programme Description'!D97&lt;&gt;D$4,'Programme Description'!D97&lt;&gt;D$5,'Programme Description'!D97&lt;&gt;D$6,'Programme Description'!D97&lt;&gt;D$7,'Programme Description'!D97&lt;&gt;D$8),"y","n")</f>
        <v>n</v>
      </c>
      <c r="S99" t="str">
        <f>IF(AND('Programme Description'!E97&lt;&gt;E$3,'Programme Description'!E97&lt;&gt;E$4,'Programme Description'!E97&lt;&gt;E$5,'Programme Description'!E97&lt;&gt;E$6,'Programme Description'!E97&lt;&gt;E$7,'Programme Description'!E97&lt;&gt;E$8),"y","n")</f>
        <v>n</v>
      </c>
      <c r="T99" t="str">
        <f>IF(AND('Programme Description'!F97&lt;&gt;F$3,'Programme Description'!F97&lt;&gt;F$4,'Programme Description'!F97&lt;&gt;F$5),"y","n")</f>
        <v>n</v>
      </c>
      <c r="U99" t="str">
        <f>IF(AND('Programme Description'!H97&lt;&gt;G$3,'Programme Description'!H97&lt;&gt;G$4,'Programme Description'!H97&lt;&gt;G$5),"y","n")</f>
        <v>n</v>
      </c>
      <c r="V99" t="str">
        <f>IF(AND('Programme Description'!K97&lt;&gt;H$3,'Programme Description'!K97&lt;&gt;H$4,'Programme Description'!K97&lt;&gt;H$5,'Programme Description'!K97&lt;&gt;H$6,'Programme Description'!K97&lt;&gt;H$7),"y","n")</f>
        <v>n</v>
      </c>
      <c r="W99">
        <f>IF('Programme Description'!D97='DATA VALIDATION'!$D$4,1,IF('Programme Description'!D97='DATA VALIDATION'!$D$5,2,IF('Programme Description'!D97&lt;&gt;"",3,0)))</f>
        <v>0</v>
      </c>
      <c r="X99" t="str">
        <f t="shared" si="15"/>
        <v>y</v>
      </c>
      <c r="Y99" t="str">
        <f t="shared" si="16"/>
        <v>n</v>
      </c>
      <c r="Z99" t="str">
        <f>IF(AND('Programme Description'!D97='DATA VALIDATION'!$D$5,'DATA VALIDATION'!Y99="n"),"n","y")</f>
        <v>y</v>
      </c>
      <c r="AA99" t="str">
        <f t="shared" si="17"/>
        <v>n</v>
      </c>
      <c r="AB99" t="str">
        <f t="shared" si="18"/>
        <v>y</v>
      </c>
      <c r="AC99" t="str">
        <f t="shared" si="19"/>
        <v>y</v>
      </c>
      <c r="AE99" t="str">
        <f>IF(AND(A99&gt;0,'Programme Description'!D97=""),"y","n")</f>
        <v>n</v>
      </c>
      <c r="AF99" t="str">
        <f>IF(OR(AND('Programme Description'!D97='DATA VALIDATION'!$D$4,'Programme Description'!E97=""),AND('Programme Description'!D97&lt;&gt;'DATA VALIDATION'!$D$4,'Programme Description'!E97&lt;&gt;"")),"y","n")</f>
        <v>n</v>
      </c>
      <c r="AG99" t="str">
        <f>IF(OR(AND('Programme Description'!D97='DATA VALIDATION'!$D$4,'Programme Description'!F97=""),AND('Programme Description'!D97&lt;&gt;'DATA VALIDATION'!$D$4,'Programme Description'!F97&lt;&gt;"")),"y","n")</f>
        <v>n</v>
      </c>
      <c r="AH99" t="str">
        <f>IF(OR(AND(OR('Programme Description'!D97='DATA VALIDATION'!$D$4,'Programme Description'!D97='DATA VALIDATION'!$D$5),'Programme Description'!G97=""),AND(OR('Programme Description'!D97='DATA VALIDATION'!$D$4,'Programme Description'!D97&lt;&gt;'DATA VALIDATION'!$D$5),'Programme Description'!G97&lt;&gt;"")),"y","n")</f>
        <v>n</v>
      </c>
      <c r="AI99" t="str">
        <f>IF(OR(AND('Programme Description'!D97='DATA VALIDATION'!$D$4,'Programme Description'!H97=""),AND('Programme Description'!D97&lt;&gt;'DATA VALIDATION'!$D$4,'Programme Description'!H97&lt;&gt;"")),"y","n")</f>
        <v>n</v>
      </c>
      <c r="AJ99" t="str">
        <f>IF(OR(AND(OR('Programme Description'!D97='DATA VALIDATION'!$D$4,'Programme Description'!D97='DATA VALIDATION'!$D$5),'Programme Description'!I97=""),AND(OR('Programme Description'!D97='DATA VALIDATION'!$D$4,'Programme Description'!D97&lt;&gt;'DATA VALIDATION'!$D$5),'Programme Description'!I97&lt;&gt;"")),"y","n")</f>
        <v>n</v>
      </c>
      <c r="AK99" t="str">
        <f>IF(OR(AND('Programme Description'!D97='DATA VALIDATION'!$D$4,'Programme Description'!J97=""),AND('Programme Description'!D97&lt;&gt;'DATA VALIDATION'!$D$4,'Programme Description'!J97&lt;&gt;"")),"y","n")</f>
        <v>n</v>
      </c>
      <c r="AL99" t="str">
        <f>IF(OR(AND('Programme Description'!D97='DATA VALIDATION'!$D$4,'Programme Description'!K97=""),AND('Programme Description'!D97&lt;&gt;'DATA VALIDATION'!$D$4,'Programme Description'!K97&lt;&gt;"")),"y","n")</f>
        <v>n</v>
      </c>
    </row>
    <row r="100" spans="1:38">
      <c r="A100">
        <f t="shared" si="10"/>
        <v>0</v>
      </c>
      <c r="B100">
        <f t="shared" si="11"/>
        <v>1</v>
      </c>
      <c r="C100">
        <f>IF('Programme Description'!B98="",0,1)</f>
        <v>0</v>
      </c>
      <c r="D100">
        <f>IF('Programme Description'!C98="",0,1)</f>
        <v>0</v>
      </c>
      <c r="E100">
        <f>IF('Programme Description'!D98="",0,1)</f>
        <v>0</v>
      </c>
      <c r="F100">
        <f>IF('Programme Description'!E98="",0,1)</f>
        <v>0</v>
      </c>
      <c r="G100">
        <f>IF('Programme Description'!F98="",0,1)</f>
        <v>0</v>
      </c>
      <c r="H100">
        <f>IF('Programme Description'!G98="",0,1)</f>
        <v>0</v>
      </c>
      <c r="I100">
        <f>IF('Programme Description'!H98="",0,1)</f>
        <v>0</v>
      </c>
      <c r="J100">
        <f>IF('Programme Description'!I98="",0,1)</f>
        <v>0</v>
      </c>
      <c r="K100">
        <f>IF('Programme Description'!J98="",0,1)</f>
        <v>0</v>
      </c>
      <c r="L100">
        <f>IF('Programme Description'!K98="",0,1)</f>
        <v>0</v>
      </c>
      <c r="M100" t="str">
        <f t="shared" si="12"/>
        <v>n</v>
      </c>
      <c r="N100" t="str">
        <f t="shared" si="13"/>
        <v>n</v>
      </c>
      <c r="O100" t="str">
        <f>IF('Programme Description'!B100&gt;1,IF(('Programme Description'!B98='Programme Description'!B97+1),"y","n"),"n")</f>
        <v>n</v>
      </c>
      <c r="P100">
        <f t="shared" si="14"/>
        <v>0</v>
      </c>
      <c r="Q100" t="str">
        <f>IF(AND('Programme Description'!B98&lt;&gt;C$3,'Programme Description'!B98&lt;&gt;C$4,'Programme Description'!B98&lt;&gt;C$5,'Programme Description'!B98&lt;&gt;C$6,'Programme Description'!B98&lt;&gt;C$7,'Programme Description'!B98&lt;&gt;C$8),"y","n")</f>
        <v>n</v>
      </c>
      <c r="R100" t="str">
        <f>IF(AND('Programme Description'!D98&lt;&gt;D$3,'Programme Description'!D98&lt;&gt;D$4,'Programme Description'!D98&lt;&gt;D$5,'Programme Description'!D98&lt;&gt;D$6,'Programme Description'!D98&lt;&gt;D$7,'Programme Description'!D98&lt;&gt;D$8),"y","n")</f>
        <v>n</v>
      </c>
      <c r="S100" t="str">
        <f>IF(AND('Programme Description'!E98&lt;&gt;E$3,'Programme Description'!E98&lt;&gt;E$4,'Programme Description'!E98&lt;&gt;E$5,'Programme Description'!E98&lt;&gt;E$6,'Programme Description'!E98&lt;&gt;E$7,'Programme Description'!E98&lt;&gt;E$8),"y","n")</f>
        <v>n</v>
      </c>
      <c r="T100" t="str">
        <f>IF(AND('Programme Description'!F98&lt;&gt;F$3,'Programme Description'!F98&lt;&gt;F$4,'Programme Description'!F98&lt;&gt;F$5),"y","n")</f>
        <v>n</v>
      </c>
      <c r="U100" t="str">
        <f>IF(AND('Programme Description'!H98&lt;&gt;G$3,'Programme Description'!H98&lt;&gt;G$4,'Programme Description'!H98&lt;&gt;G$5),"y","n")</f>
        <v>n</v>
      </c>
      <c r="V100" t="str">
        <f>IF(AND('Programme Description'!K98&lt;&gt;H$3,'Programme Description'!K98&lt;&gt;H$4,'Programme Description'!K98&lt;&gt;H$5,'Programme Description'!K98&lt;&gt;H$6,'Programme Description'!K98&lt;&gt;H$7),"y","n")</f>
        <v>n</v>
      </c>
      <c r="W100">
        <f>IF('Programme Description'!D98='DATA VALIDATION'!$D$4,1,IF('Programme Description'!D98='DATA VALIDATION'!$D$5,2,IF('Programme Description'!D98&lt;&gt;"",3,0)))</f>
        <v>0</v>
      </c>
      <c r="X100" t="str">
        <f t="shared" si="15"/>
        <v>y</v>
      </c>
      <c r="Y100" t="str">
        <f t="shared" si="16"/>
        <v>n</v>
      </c>
      <c r="Z100" t="str">
        <f>IF(AND('Programme Description'!D98='DATA VALIDATION'!$D$5,'DATA VALIDATION'!Y100="n"),"n","y")</f>
        <v>y</v>
      </c>
      <c r="AA100" t="str">
        <f t="shared" si="17"/>
        <v>n</v>
      </c>
      <c r="AB100" t="str">
        <f t="shared" si="18"/>
        <v>y</v>
      </c>
      <c r="AC100" t="str">
        <f t="shared" si="19"/>
        <v>y</v>
      </c>
      <c r="AE100" t="str">
        <f>IF(AND(A100&gt;0,'Programme Description'!D98=""),"y","n")</f>
        <v>n</v>
      </c>
      <c r="AF100" t="str">
        <f>IF(OR(AND('Programme Description'!D98='DATA VALIDATION'!$D$4,'Programme Description'!E98=""),AND('Programme Description'!D98&lt;&gt;'DATA VALIDATION'!$D$4,'Programme Description'!E98&lt;&gt;"")),"y","n")</f>
        <v>n</v>
      </c>
      <c r="AG100" t="str">
        <f>IF(OR(AND('Programme Description'!D98='DATA VALIDATION'!$D$4,'Programme Description'!F98=""),AND('Programme Description'!D98&lt;&gt;'DATA VALIDATION'!$D$4,'Programme Description'!F98&lt;&gt;"")),"y","n")</f>
        <v>n</v>
      </c>
      <c r="AH100" t="str">
        <f>IF(OR(AND(OR('Programme Description'!D98='DATA VALIDATION'!$D$4,'Programme Description'!D98='DATA VALIDATION'!$D$5),'Programme Description'!G98=""),AND(OR('Programme Description'!D98='DATA VALIDATION'!$D$4,'Programme Description'!D98&lt;&gt;'DATA VALIDATION'!$D$5),'Programme Description'!G98&lt;&gt;"")),"y","n")</f>
        <v>n</v>
      </c>
      <c r="AI100" t="str">
        <f>IF(OR(AND('Programme Description'!D98='DATA VALIDATION'!$D$4,'Programme Description'!H98=""),AND('Programme Description'!D98&lt;&gt;'DATA VALIDATION'!$D$4,'Programme Description'!H98&lt;&gt;"")),"y","n")</f>
        <v>n</v>
      </c>
      <c r="AJ100" t="str">
        <f>IF(OR(AND(OR('Programme Description'!D98='DATA VALIDATION'!$D$4,'Programme Description'!D98='DATA VALIDATION'!$D$5),'Programme Description'!I98=""),AND(OR('Programme Description'!D98='DATA VALIDATION'!$D$4,'Programme Description'!D98&lt;&gt;'DATA VALIDATION'!$D$5),'Programme Description'!I98&lt;&gt;"")),"y","n")</f>
        <v>n</v>
      </c>
      <c r="AK100" t="str">
        <f>IF(OR(AND('Programme Description'!D98='DATA VALIDATION'!$D$4,'Programme Description'!J98=""),AND('Programme Description'!D98&lt;&gt;'DATA VALIDATION'!$D$4,'Programme Description'!J98&lt;&gt;"")),"y","n")</f>
        <v>n</v>
      </c>
      <c r="AL100" t="str">
        <f>IF(OR(AND('Programme Description'!D98='DATA VALIDATION'!$D$4,'Programme Description'!K98=""),AND('Programme Description'!D98&lt;&gt;'DATA VALIDATION'!$D$4,'Programme Description'!K98&lt;&gt;"")),"y","n")</f>
        <v>n</v>
      </c>
    </row>
    <row r="101" spans="1:38">
      <c r="A101">
        <f t="shared" si="10"/>
        <v>0</v>
      </c>
      <c r="B101">
        <f t="shared" si="11"/>
        <v>1</v>
      </c>
      <c r="C101">
        <f>IF('Programme Description'!B99="",0,1)</f>
        <v>0</v>
      </c>
      <c r="D101">
        <f>IF('Programme Description'!C99="",0,1)</f>
        <v>0</v>
      </c>
      <c r="E101">
        <f>IF('Programme Description'!D99="",0,1)</f>
        <v>0</v>
      </c>
      <c r="F101">
        <f>IF('Programme Description'!E99="",0,1)</f>
        <v>0</v>
      </c>
      <c r="G101">
        <f>IF('Programme Description'!F99="",0,1)</f>
        <v>0</v>
      </c>
      <c r="H101">
        <f>IF('Programme Description'!G99="",0,1)</f>
        <v>0</v>
      </c>
      <c r="I101">
        <f>IF('Programme Description'!H99="",0,1)</f>
        <v>0</v>
      </c>
      <c r="J101">
        <f>IF('Programme Description'!I99="",0,1)</f>
        <v>0</v>
      </c>
      <c r="K101">
        <f>IF('Programme Description'!J99="",0,1)</f>
        <v>0</v>
      </c>
      <c r="L101">
        <f>IF('Programme Description'!K99="",0,1)</f>
        <v>0</v>
      </c>
      <c r="M101" t="str">
        <f t="shared" si="12"/>
        <v>n</v>
      </c>
      <c r="N101" t="str">
        <f t="shared" si="13"/>
        <v>n</v>
      </c>
      <c r="O101" t="str">
        <f>IF('Programme Description'!B101&gt;1,IF(('Programme Description'!B99='Programme Description'!B98+1),"y","n"),"n")</f>
        <v>n</v>
      </c>
      <c r="P101">
        <f t="shared" si="14"/>
        <v>0</v>
      </c>
      <c r="Q101" t="str">
        <f>IF(AND('Programme Description'!B99&lt;&gt;C$3,'Programme Description'!B99&lt;&gt;C$4,'Programme Description'!B99&lt;&gt;C$5,'Programme Description'!B99&lt;&gt;C$6,'Programme Description'!B99&lt;&gt;C$7,'Programme Description'!B99&lt;&gt;C$8),"y","n")</f>
        <v>n</v>
      </c>
      <c r="R101" t="str">
        <f>IF(AND('Programme Description'!D99&lt;&gt;D$3,'Programme Description'!D99&lt;&gt;D$4,'Programme Description'!D99&lt;&gt;D$5,'Programme Description'!D99&lt;&gt;D$6,'Programme Description'!D99&lt;&gt;D$7,'Programme Description'!D99&lt;&gt;D$8),"y","n")</f>
        <v>n</v>
      </c>
      <c r="S101" t="str">
        <f>IF(AND('Programme Description'!E99&lt;&gt;E$3,'Programme Description'!E99&lt;&gt;E$4,'Programme Description'!E99&lt;&gt;E$5,'Programme Description'!E99&lt;&gt;E$6,'Programme Description'!E99&lt;&gt;E$7,'Programme Description'!E99&lt;&gt;E$8),"y","n")</f>
        <v>n</v>
      </c>
      <c r="T101" t="str">
        <f>IF(AND('Programme Description'!F99&lt;&gt;F$3,'Programme Description'!F99&lt;&gt;F$4,'Programme Description'!F99&lt;&gt;F$5),"y","n")</f>
        <v>n</v>
      </c>
      <c r="U101" t="str">
        <f>IF(AND('Programme Description'!H99&lt;&gt;G$3,'Programme Description'!H99&lt;&gt;G$4,'Programme Description'!H99&lt;&gt;G$5),"y","n")</f>
        <v>n</v>
      </c>
      <c r="V101" t="str">
        <f>IF(AND('Programme Description'!K99&lt;&gt;H$3,'Programme Description'!K99&lt;&gt;H$4,'Programme Description'!K99&lt;&gt;H$5,'Programme Description'!K99&lt;&gt;H$6,'Programme Description'!K99&lt;&gt;H$7),"y","n")</f>
        <v>n</v>
      </c>
      <c r="W101">
        <f>IF('Programme Description'!D99='DATA VALIDATION'!$D$4,1,IF('Programme Description'!D99='DATA VALIDATION'!$D$5,2,IF('Programme Description'!D99&lt;&gt;"",3,0)))</f>
        <v>0</v>
      </c>
      <c r="X101" t="str">
        <f t="shared" si="15"/>
        <v>y</v>
      </c>
      <c r="Y101" t="str">
        <f t="shared" si="16"/>
        <v>n</v>
      </c>
      <c r="Z101" t="str">
        <f>IF(AND('Programme Description'!D99='DATA VALIDATION'!$D$5,'DATA VALIDATION'!Y101="n"),"n","y")</f>
        <v>y</v>
      </c>
      <c r="AA101" t="str">
        <f t="shared" si="17"/>
        <v>n</v>
      </c>
      <c r="AB101" t="str">
        <f t="shared" si="18"/>
        <v>y</v>
      </c>
      <c r="AC101" t="str">
        <f t="shared" si="19"/>
        <v>y</v>
      </c>
      <c r="AE101" t="str">
        <f>IF(AND(A101&gt;0,'Programme Description'!D99=""),"y","n")</f>
        <v>n</v>
      </c>
      <c r="AF101" t="str">
        <f>IF(OR(AND('Programme Description'!D99='DATA VALIDATION'!$D$4,'Programme Description'!E99=""),AND('Programme Description'!D99&lt;&gt;'DATA VALIDATION'!$D$4,'Programme Description'!E99&lt;&gt;"")),"y","n")</f>
        <v>n</v>
      </c>
      <c r="AG101" t="str">
        <f>IF(OR(AND('Programme Description'!D99='DATA VALIDATION'!$D$4,'Programme Description'!F99=""),AND('Programme Description'!D99&lt;&gt;'DATA VALIDATION'!$D$4,'Programme Description'!F99&lt;&gt;"")),"y","n")</f>
        <v>n</v>
      </c>
      <c r="AH101" t="str">
        <f>IF(OR(AND(OR('Programme Description'!D99='DATA VALIDATION'!$D$4,'Programme Description'!D99='DATA VALIDATION'!$D$5),'Programme Description'!G99=""),AND(OR('Programme Description'!D99='DATA VALIDATION'!$D$4,'Programme Description'!D99&lt;&gt;'DATA VALIDATION'!$D$5),'Programme Description'!G99&lt;&gt;"")),"y","n")</f>
        <v>n</v>
      </c>
      <c r="AI101" t="str">
        <f>IF(OR(AND('Programme Description'!D99='DATA VALIDATION'!$D$4,'Programme Description'!H99=""),AND('Programme Description'!D99&lt;&gt;'DATA VALIDATION'!$D$4,'Programme Description'!H99&lt;&gt;"")),"y","n")</f>
        <v>n</v>
      </c>
      <c r="AJ101" t="str">
        <f>IF(OR(AND(OR('Programme Description'!D99='DATA VALIDATION'!$D$4,'Programme Description'!D99='DATA VALIDATION'!$D$5),'Programme Description'!I99=""),AND(OR('Programme Description'!D99='DATA VALIDATION'!$D$4,'Programme Description'!D99&lt;&gt;'DATA VALIDATION'!$D$5),'Programme Description'!I99&lt;&gt;"")),"y","n")</f>
        <v>n</v>
      </c>
      <c r="AK101" t="str">
        <f>IF(OR(AND('Programme Description'!D99='DATA VALIDATION'!$D$4,'Programme Description'!J99=""),AND('Programme Description'!D99&lt;&gt;'DATA VALIDATION'!$D$4,'Programme Description'!J99&lt;&gt;"")),"y","n")</f>
        <v>n</v>
      </c>
      <c r="AL101" t="str">
        <f>IF(OR(AND('Programme Description'!D99='DATA VALIDATION'!$D$4,'Programme Description'!K99=""),AND('Programme Description'!D99&lt;&gt;'DATA VALIDATION'!$D$4,'Programme Description'!K99&lt;&gt;"")),"y","n")</f>
        <v>n</v>
      </c>
    </row>
    <row r="102" spans="1:38">
      <c r="A102">
        <f t="shared" si="10"/>
        <v>0</v>
      </c>
      <c r="B102">
        <f t="shared" si="11"/>
        <v>1</v>
      </c>
      <c r="C102">
        <f>IF('Programme Description'!B100="",0,1)</f>
        <v>0</v>
      </c>
      <c r="D102">
        <f>IF('Programme Description'!C100="",0,1)</f>
        <v>0</v>
      </c>
      <c r="E102">
        <f>IF('Programme Description'!D100="",0,1)</f>
        <v>0</v>
      </c>
      <c r="F102">
        <f>IF('Programme Description'!E100="",0,1)</f>
        <v>0</v>
      </c>
      <c r="G102">
        <f>IF('Programme Description'!F100="",0,1)</f>
        <v>0</v>
      </c>
      <c r="H102">
        <f>IF('Programme Description'!G100="",0,1)</f>
        <v>0</v>
      </c>
      <c r="I102">
        <f>IF('Programme Description'!H100="",0,1)</f>
        <v>0</v>
      </c>
      <c r="J102">
        <f>IF('Programme Description'!I100="",0,1)</f>
        <v>0</v>
      </c>
      <c r="K102">
        <f>IF('Programme Description'!J100="",0,1)</f>
        <v>0</v>
      </c>
      <c r="L102">
        <f>IF('Programme Description'!K100="",0,1)</f>
        <v>0</v>
      </c>
      <c r="M102" t="str">
        <f t="shared" si="12"/>
        <v>n</v>
      </c>
      <c r="N102" t="str">
        <f t="shared" si="13"/>
        <v>n</v>
      </c>
      <c r="O102" t="str">
        <f>IF('Programme Description'!B102&gt;1,IF(('Programme Description'!B100='Programme Description'!B99+1),"y","n"),"n")</f>
        <v>n</v>
      </c>
      <c r="P102">
        <f t="shared" si="14"/>
        <v>0</v>
      </c>
      <c r="Q102" t="str">
        <f>IF(AND('Programme Description'!B100&lt;&gt;C$3,'Programme Description'!B100&lt;&gt;C$4,'Programme Description'!B100&lt;&gt;C$5,'Programme Description'!B100&lt;&gt;C$6,'Programme Description'!B100&lt;&gt;C$7,'Programme Description'!B100&lt;&gt;C$8),"y","n")</f>
        <v>n</v>
      </c>
      <c r="R102" t="str">
        <f>IF(AND('Programme Description'!D100&lt;&gt;D$3,'Programme Description'!D100&lt;&gt;D$4,'Programme Description'!D100&lt;&gt;D$5,'Programme Description'!D100&lt;&gt;D$6,'Programme Description'!D100&lt;&gt;D$7,'Programme Description'!D100&lt;&gt;D$8),"y","n")</f>
        <v>n</v>
      </c>
      <c r="S102" t="str">
        <f>IF(AND('Programme Description'!E100&lt;&gt;E$3,'Programme Description'!E100&lt;&gt;E$4,'Programme Description'!E100&lt;&gt;E$5,'Programme Description'!E100&lt;&gt;E$6,'Programme Description'!E100&lt;&gt;E$7,'Programme Description'!E100&lt;&gt;E$8),"y","n")</f>
        <v>n</v>
      </c>
      <c r="T102" t="str">
        <f>IF(AND('Programme Description'!F100&lt;&gt;F$3,'Programme Description'!F100&lt;&gt;F$4,'Programme Description'!F100&lt;&gt;F$5),"y","n")</f>
        <v>n</v>
      </c>
      <c r="U102" t="str">
        <f>IF(AND('Programme Description'!H100&lt;&gt;G$3,'Programme Description'!H100&lt;&gt;G$4,'Programme Description'!H100&lt;&gt;G$5),"y","n")</f>
        <v>n</v>
      </c>
      <c r="V102" t="str">
        <f>IF(AND('Programme Description'!K100&lt;&gt;H$3,'Programme Description'!K100&lt;&gt;H$4,'Programme Description'!K100&lt;&gt;H$5,'Programme Description'!K100&lt;&gt;H$6,'Programme Description'!K100&lt;&gt;H$7),"y","n")</f>
        <v>n</v>
      </c>
      <c r="W102">
        <f>IF('Programme Description'!D100='DATA VALIDATION'!$D$4,1,IF('Programme Description'!D100='DATA VALIDATION'!$D$5,2,IF('Programme Description'!D100&lt;&gt;"",3,0)))</f>
        <v>0</v>
      </c>
      <c r="X102" t="str">
        <f t="shared" si="15"/>
        <v>y</v>
      </c>
      <c r="Y102" t="str">
        <f t="shared" si="16"/>
        <v>n</v>
      </c>
      <c r="Z102" t="str">
        <f>IF(AND('Programme Description'!D100='DATA VALIDATION'!$D$5,'DATA VALIDATION'!Y102="n"),"n","y")</f>
        <v>y</v>
      </c>
      <c r="AA102" t="str">
        <f t="shared" si="17"/>
        <v>n</v>
      </c>
      <c r="AB102" t="str">
        <f t="shared" si="18"/>
        <v>y</v>
      </c>
      <c r="AC102" t="str">
        <f t="shared" si="19"/>
        <v>y</v>
      </c>
      <c r="AE102" t="str">
        <f>IF(AND(A102&gt;0,'Programme Description'!D100=""),"y","n")</f>
        <v>n</v>
      </c>
      <c r="AF102" t="str">
        <f>IF(OR(AND('Programme Description'!D100='DATA VALIDATION'!$D$4,'Programme Description'!E100=""),AND('Programme Description'!D100&lt;&gt;'DATA VALIDATION'!$D$4,'Programme Description'!E100&lt;&gt;"")),"y","n")</f>
        <v>n</v>
      </c>
      <c r="AG102" t="str">
        <f>IF(OR(AND('Programme Description'!D100='DATA VALIDATION'!$D$4,'Programme Description'!F100=""),AND('Programme Description'!D100&lt;&gt;'DATA VALIDATION'!$D$4,'Programme Description'!F100&lt;&gt;"")),"y","n")</f>
        <v>n</v>
      </c>
      <c r="AH102" t="str">
        <f>IF(OR(AND(OR('Programme Description'!D100='DATA VALIDATION'!$D$4,'Programme Description'!D100='DATA VALIDATION'!$D$5),'Programme Description'!G100=""),AND(OR('Programme Description'!D100='DATA VALIDATION'!$D$4,'Programme Description'!D100&lt;&gt;'DATA VALIDATION'!$D$5),'Programme Description'!G100&lt;&gt;"")),"y","n")</f>
        <v>n</v>
      </c>
      <c r="AI102" t="str">
        <f>IF(OR(AND('Programme Description'!D100='DATA VALIDATION'!$D$4,'Programme Description'!H100=""),AND('Programme Description'!D100&lt;&gt;'DATA VALIDATION'!$D$4,'Programme Description'!H100&lt;&gt;"")),"y","n")</f>
        <v>n</v>
      </c>
      <c r="AJ102" t="str">
        <f>IF(OR(AND(OR('Programme Description'!D100='DATA VALIDATION'!$D$4,'Programme Description'!D100='DATA VALIDATION'!$D$5),'Programme Description'!I100=""),AND(OR('Programme Description'!D100='DATA VALIDATION'!$D$4,'Programme Description'!D100&lt;&gt;'DATA VALIDATION'!$D$5),'Programme Description'!I100&lt;&gt;"")),"y","n")</f>
        <v>n</v>
      </c>
      <c r="AK102" t="str">
        <f>IF(OR(AND('Programme Description'!D100='DATA VALIDATION'!$D$4,'Programme Description'!J100=""),AND('Programme Description'!D100&lt;&gt;'DATA VALIDATION'!$D$4,'Programme Description'!J100&lt;&gt;"")),"y","n")</f>
        <v>n</v>
      </c>
      <c r="AL102" t="str">
        <f>IF(OR(AND('Programme Description'!D100='DATA VALIDATION'!$D$4,'Programme Description'!K100=""),AND('Programme Description'!D100&lt;&gt;'DATA VALIDATION'!$D$4,'Programme Description'!K100&lt;&gt;"")),"y","n")</f>
        <v>n</v>
      </c>
    </row>
    <row r="103" spans="1:38">
      <c r="A103">
        <f t="shared" si="10"/>
        <v>0</v>
      </c>
      <c r="B103">
        <f t="shared" si="11"/>
        <v>1</v>
      </c>
      <c r="C103">
        <f>IF('Programme Description'!B101="",0,1)</f>
        <v>0</v>
      </c>
      <c r="D103">
        <f>IF('Programme Description'!C101="",0,1)</f>
        <v>0</v>
      </c>
      <c r="E103">
        <f>IF('Programme Description'!D101="",0,1)</f>
        <v>0</v>
      </c>
      <c r="F103">
        <f>IF('Programme Description'!E101="",0,1)</f>
        <v>0</v>
      </c>
      <c r="G103">
        <f>IF('Programme Description'!F101="",0,1)</f>
        <v>0</v>
      </c>
      <c r="H103">
        <f>IF('Programme Description'!G101="",0,1)</f>
        <v>0</v>
      </c>
      <c r="I103">
        <f>IF('Programme Description'!H101="",0,1)</f>
        <v>0</v>
      </c>
      <c r="J103">
        <f>IF('Programme Description'!I101="",0,1)</f>
        <v>0</v>
      </c>
      <c r="K103">
        <f>IF('Programme Description'!J101="",0,1)</f>
        <v>0</v>
      </c>
      <c r="L103">
        <f>IF('Programme Description'!K101="",0,1)</f>
        <v>0</v>
      </c>
      <c r="M103" t="str">
        <f t="shared" si="12"/>
        <v>n</v>
      </c>
      <c r="N103" t="str">
        <f t="shared" si="13"/>
        <v>n</v>
      </c>
      <c r="O103" t="str">
        <f>IF('Programme Description'!B103&gt;1,IF(('Programme Description'!B101='Programme Description'!B100+1),"y","n"),"n")</f>
        <v>n</v>
      </c>
      <c r="P103">
        <f t="shared" si="14"/>
        <v>0</v>
      </c>
      <c r="Q103" t="str">
        <f>IF(AND('Programme Description'!B101&lt;&gt;C$3,'Programme Description'!B101&lt;&gt;C$4,'Programme Description'!B101&lt;&gt;C$5,'Programme Description'!B101&lt;&gt;C$6,'Programme Description'!B101&lt;&gt;C$7,'Programme Description'!B101&lt;&gt;C$8),"y","n")</f>
        <v>n</v>
      </c>
      <c r="R103" t="str">
        <f>IF(AND('Programme Description'!D101&lt;&gt;D$3,'Programme Description'!D101&lt;&gt;D$4,'Programme Description'!D101&lt;&gt;D$5,'Programme Description'!D101&lt;&gt;D$6,'Programme Description'!D101&lt;&gt;D$7,'Programme Description'!D101&lt;&gt;D$8),"y","n")</f>
        <v>n</v>
      </c>
      <c r="S103" t="str">
        <f>IF(AND('Programme Description'!E101&lt;&gt;E$3,'Programme Description'!E101&lt;&gt;E$4,'Programme Description'!E101&lt;&gt;E$5,'Programme Description'!E101&lt;&gt;E$6,'Programme Description'!E101&lt;&gt;E$7,'Programme Description'!E101&lt;&gt;E$8),"y","n")</f>
        <v>n</v>
      </c>
      <c r="T103" t="str">
        <f>IF(AND('Programme Description'!F101&lt;&gt;F$3,'Programme Description'!F101&lt;&gt;F$4,'Programme Description'!F101&lt;&gt;F$5),"y","n")</f>
        <v>n</v>
      </c>
      <c r="U103" t="str">
        <f>IF(AND('Programme Description'!H101&lt;&gt;G$3,'Programme Description'!H101&lt;&gt;G$4,'Programme Description'!H101&lt;&gt;G$5),"y","n")</f>
        <v>n</v>
      </c>
      <c r="V103" t="str">
        <f>IF(AND('Programme Description'!K101&lt;&gt;H$3,'Programme Description'!K101&lt;&gt;H$4,'Programme Description'!K101&lt;&gt;H$5,'Programme Description'!K101&lt;&gt;H$6,'Programme Description'!K101&lt;&gt;H$7),"y","n")</f>
        <v>n</v>
      </c>
      <c r="W103">
        <f>IF('Programme Description'!D101='DATA VALIDATION'!$D$4,1,IF('Programme Description'!D101='DATA VALIDATION'!$D$5,2,IF('Programme Description'!D101&lt;&gt;"",3,0)))</f>
        <v>0</v>
      </c>
      <c r="X103" t="str">
        <f t="shared" si="15"/>
        <v>y</v>
      </c>
      <c r="Y103" t="str">
        <f t="shared" si="16"/>
        <v>n</v>
      </c>
      <c r="Z103" t="str">
        <f>IF(AND('Programme Description'!D101='DATA VALIDATION'!$D$5,'DATA VALIDATION'!Y103="n"),"n","y")</f>
        <v>y</v>
      </c>
      <c r="AA103" t="str">
        <f t="shared" si="17"/>
        <v>n</v>
      </c>
      <c r="AB103" t="str">
        <f t="shared" si="18"/>
        <v>y</v>
      </c>
      <c r="AC103" t="str">
        <f t="shared" si="19"/>
        <v>y</v>
      </c>
      <c r="AE103" t="str">
        <f>IF(AND(A103&gt;0,'Programme Description'!D101=""),"y","n")</f>
        <v>n</v>
      </c>
      <c r="AF103" t="str">
        <f>IF(OR(AND('Programme Description'!D101='DATA VALIDATION'!$D$4,'Programme Description'!E101=""),AND('Programme Description'!D101&lt;&gt;'DATA VALIDATION'!$D$4,'Programme Description'!E101&lt;&gt;"")),"y","n")</f>
        <v>n</v>
      </c>
      <c r="AG103" t="str">
        <f>IF(OR(AND('Programme Description'!D101='DATA VALIDATION'!$D$4,'Programme Description'!F101=""),AND('Programme Description'!D101&lt;&gt;'DATA VALIDATION'!$D$4,'Programme Description'!F101&lt;&gt;"")),"y","n")</f>
        <v>n</v>
      </c>
      <c r="AH103" t="str">
        <f>IF(OR(AND(OR('Programme Description'!D101='DATA VALIDATION'!$D$4,'Programme Description'!D101='DATA VALIDATION'!$D$5),'Programme Description'!G101=""),AND(OR('Programme Description'!D101='DATA VALIDATION'!$D$4,'Programme Description'!D101&lt;&gt;'DATA VALIDATION'!$D$5),'Programme Description'!G101&lt;&gt;"")),"y","n")</f>
        <v>n</v>
      </c>
      <c r="AI103" t="str">
        <f>IF(OR(AND('Programme Description'!D101='DATA VALIDATION'!$D$4,'Programme Description'!H101=""),AND('Programme Description'!D101&lt;&gt;'DATA VALIDATION'!$D$4,'Programme Description'!H101&lt;&gt;"")),"y","n")</f>
        <v>n</v>
      </c>
      <c r="AJ103" t="str">
        <f>IF(OR(AND(OR('Programme Description'!D101='DATA VALIDATION'!$D$4,'Programme Description'!D101='DATA VALIDATION'!$D$5),'Programme Description'!I101=""),AND(OR('Programme Description'!D101='DATA VALIDATION'!$D$4,'Programme Description'!D101&lt;&gt;'DATA VALIDATION'!$D$5),'Programme Description'!I101&lt;&gt;"")),"y","n")</f>
        <v>n</v>
      </c>
      <c r="AK103" t="str">
        <f>IF(OR(AND('Programme Description'!D101='DATA VALIDATION'!$D$4,'Programme Description'!J101=""),AND('Programme Description'!D101&lt;&gt;'DATA VALIDATION'!$D$4,'Programme Description'!J101&lt;&gt;"")),"y","n")</f>
        <v>n</v>
      </c>
      <c r="AL103" t="str">
        <f>IF(OR(AND('Programme Description'!D101='DATA VALIDATION'!$D$4,'Programme Description'!K101=""),AND('Programme Description'!D101&lt;&gt;'DATA VALIDATION'!$D$4,'Programme Description'!K101&lt;&gt;"")),"y","n")</f>
        <v>n</v>
      </c>
    </row>
    <row r="104" spans="1:38">
      <c r="A104">
        <f t="shared" si="10"/>
        <v>0</v>
      </c>
      <c r="B104">
        <f t="shared" si="11"/>
        <v>1</v>
      </c>
      <c r="C104">
        <f>IF('Programme Description'!B102="",0,1)</f>
        <v>0</v>
      </c>
      <c r="D104">
        <f>IF('Programme Description'!C102="",0,1)</f>
        <v>0</v>
      </c>
      <c r="E104">
        <f>IF('Programme Description'!D102="",0,1)</f>
        <v>0</v>
      </c>
      <c r="F104">
        <f>IF('Programme Description'!E102="",0,1)</f>
        <v>0</v>
      </c>
      <c r="G104">
        <f>IF('Programme Description'!F102="",0,1)</f>
        <v>0</v>
      </c>
      <c r="H104">
        <f>IF('Programme Description'!G102="",0,1)</f>
        <v>0</v>
      </c>
      <c r="I104">
        <f>IF('Programme Description'!H102="",0,1)</f>
        <v>0</v>
      </c>
      <c r="J104">
        <f>IF('Programme Description'!I102="",0,1)</f>
        <v>0</v>
      </c>
      <c r="K104">
        <f>IF('Programme Description'!J102="",0,1)</f>
        <v>0</v>
      </c>
      <c r="L104">
        <f>IF('Programme Description'!K102="",0,1)</f>
        <v>0</v>
      </c>
      <c r="M104" t="str">
        <f t="shared" si="12"/>
        <v>n</v>
      </c>
      <c r="N104" t="str">
        <f t="shared" si="13"/>
        <v>n</v>
      </c>
      <c r="O104" t="str">
        <f>IF('Programme Description'!B104&gt;1,IF(('Programme Description'!B102='Programme Description'!B101+1),"y","n"),"n")</f>
        <v>n</v>
      </c>
      <c r="P104">
        <f t="shared" si="14"/>
        <v>0</v>
      </c>
      <c r="Q104" t="str">
        <f>IF(AND('Programme Description'!B102&lt;&gt;C$3,'Programme Description'!B102&lt;&gt;C$4,'Programme Description'!B102&lt;&gt;C$5,'Programme Description'!B102&lt;&gt;C$6,'Programme Description'!B102&lt;&gt;C$7,'Programme Description'!B102&lt;&gt;C$8),"y","n")</f>
        <v>n</v>
      </c>
      <c r="R104" t="str">
        <f>IF(AND('Programme Description'!D102&lt;&gt;D$3,'Programme Description'!D102&lt;&gt;D$4,'Programme Description'!D102&lt;&gt;D$5,'Programme Description'!D102&lt;&gt;D$6,'Programme Description'!D102&lt;&gt;D$7,'Programme Description'!D102&lt;&gt;D$8),"y","n")</f>
        <v>n</v>
      </c>
      <c r="S104" t="str">
        <f>IF(AND('Programme Description'!E102&lt;&gt;E$3,'Programme Description'!E102&lt;&gt;E$4,'Programme Description'!E102&lt;&gt;E$5,'Programme Description'!E102&lt;&gt;E$6,'Programme Description'!E102&lt;&gt;E$7,'Programme Description'!E102&lt;&gt;E$8),"y","n")</f>
        <v>n</v>
      </c>
      <c r="T104" t="str">
        <f>IF(AND('Programme Description'!F102&lt;&gt;F$3,'Programme Description'!F102&lt;&gt;F$4,'Programme Description'!F102&lt;&gt;F$5),"y","n")</f>
        <v>n</v>
      </c>
      <c r="U104" t="str">
        <f>IF(AND('Programme Description'!H102&lt;&gt;G$3,'Programme Description'!H102&lt;&gt;G$4,'Programme Description'!H102&lt;&gt;G$5),"y","n")</f>
        <v>n</v>
      </c>
      <c r="V104" t="str">
        <f>IF(AND('Programme Description'!K102&lt;&gt;H$3,'Programme Description'!K102&lt;&gt;H$4,'Programme Description'!K102&lt;&gt;H$5,'Programme Description'!K102&lt;&gt;H$6,'Programme Description'!K102&lt;&gt;H$7),"y","n")</f>
        <v>n</v>
      </c>
      <c r="W104">
        <f>IF('Programme Description'!D102='DATA VALIDATION'!$D$4,1,IF('Programme Description'!D102='DATA VALIDATION'!$D$5,2,IF('Programme Description'!D102&lt;&gt;"",3,0)))</f>
        <v>0</v>
      </c>
      <c r="X104" t="str">
        <f t="shared" si="15"/>
        <v>y</v>
      </c>
      <c r="Y104" t="str">
        <f t="shared" si="16"/>
        <v>n</v>
      </c>
      <c r="Z104" t="str">
        <f>IF(AND('Programme Description'!D102='DATA VALIDATION'!$D$5,'DATA VALIDATION'!Y104="n"),"n","y")</f>
        <v>y</v>
      </c>
      <c r="AA104" t="str">
        <f t="shared" si="17"/>
        <v>n</v>
      </c>
      <c r="AB104" t="str">
        <f t="shared" si="18"/>
        <v>y</v>
      </c>
      <c r="AC104" t="str">
        <f t="shared" si="19"/>
        <v>y</v>
      </c>
      <c r="AE104" t="str">
        <f>IF(AND(A104&gt;0,'Programme Description'!D102=""),"y","n")</f>
        <v>n</v>
      </c>
      <c r="AF104" t="str">
        <f>IF(OR(AND('Programme Description'!D102='DATA VALIDATION'!$D$4,'Programme Description'!E102=""),AND('Programme Description'!D102&lt;&gt;'DATA VALIDATION'!$D$4,'Programme Description'!E102&lt;&gt;"")),"y","n")</f>
        <v>n</v>
      </c>
      <c r="AG104" t="str">
        <f>IF(OR(AND('Programme Description'!D102='DATA VALIDATION'!$D$4,'Programme Description'!F102=""),AND('Programme Description'!D102&lt;&gt;'DATA VALIDATION'!$D$4,'Programme Description'!F102&lt;&gt;"")),"y","n")</f>
        <v>n</v>
      </c>
      <c r="AH104" t="str">
        <f>IF(OR(AND(OR('Programme Description'!D102='DATA VALIDATION'!$D$4,'Programme Description'!D102='DATA VALIDATION'!$D$5),'Programme Description'!G102=""),AND(OR('Programme Description'!D102='DATA VALIDATION'!$D$4,'Programme Description'!D102&lt;&gt;'DATA VALIDATION'!$D$5),'Programme Description'!G102&lt;&gt;"")),"y","n")</f>
        <v>n</v>
      </c>
      <c r="AI104" t="str">
        <f>IF(OR(AND('Programme Description'!D102='DATA VALIDATION'!$D$4,'Programme Description'!H102=""),AND('Programme Description'!D102&lt;&gt;'DATA VALIDATION'!$D$4,'Programme Description'!H102&lt;&gt;"")),"y","n")</f>
        <v>n</v>
      </c>
      <c r="AJ104" t="str">
        <f>IF(OR(AND(OR('Programme Description'!D102='DATA VALIDATION'!$D$4,'Programme Description'!D102='DATA VALIDATION'!$D$5),'Programme Description'!I102=""),AND(OR('Programme Description'!D102='DATA VALIDATION'!$D$4,'Programme Description'!D102&lt;&gt;'DATA VALIDATION'!$D$5),'Programme Description'!I102&lt;&gt;"")),"y","n")</f>
        <v>n</v>
      </c>
      <c r="AK104" t="str">
        <f>IF(OR(AND('Programme Description'!D102='DATA VALIDATION'!$D$4,'Programme Description'!J102=""),AND('Programme Description'!D102&lt;&gt;'DATA VALIDATION'!$D$4,'Programme Description'!J102&lt;&gt;"")),"y","n")</f>
        <v>n</v>
      </c>
      <c r="AL104" t="str">
        <f>IF(OR(AND('Programme Description'!D102='DATA VALIDATION'!$D$4,'Programme Description'!K102=""),AND('Programme Description'!D102&lt;&gt;'DATA VALIDATION'!$D$4,'Programme Description'!K102&lt;&gt;"")),"y","n")</f>
        <v>n</v>
      </c>
    </row>
    <row r="105" spans="1:38">
      <c r="A105">
        <f t="shared" si="10"/>
        <v>0</v>
      </c>
      <c r="B105">
        <f t="shared" si="11"/>
        <v>1</v>
      </c>
      <c r="C105">
        <f>IF('Programme Description'!B103="",0,1)</f>
        <v>0</v>
      </c>
      <c r="D105">
        <f>IF('Programme Description'!C103="",0,1)</f>
        <v>0</v>
      </c>
      <c r="E105">
        <f>IF('Programme Description'!D103="",0,1)</f>
        <v>0</v>
      </c>
      <c r="F105">
        <f>IF('Programme Description'!E103="",0,1)</f>
        <v>0</v>
      </c>
      <c r="G105">
        <f>IF('Programme Description'!F103="",0,1)</f>
        <v>0</v>
      </c>
      <c r="H105">
        <f>IF('Programme Description'!G103="",0,1)</f>
        <v>0</v>
      </c>
      <c r="I105">
        <f>IF('Programme Description'!H103="",0,1)</f>
        <v>0</v>
      </c>
      <c r="J105">
        <f>IF('Programme Description'!I103="",0,1)</f>
        <v>0</v>
      </c>
      <c r="K105">
        <f>IF('Programme Description'!J103="",0,1)</f>
        <v>0</v>
      </c>
      <c r="L105">
        <f>IF('Programme Description'!K103="",0,1)</f>
        <v>0</v>
      </c>
      <c r="M105" t="str">
        <f t="shared" si="12"/>
        <v>n</v>
      </c>
      <c r="N105" t="str">
        <f t="shared" si="13"/>
        <v>n</v>
      </c>
      <c r="O105" t="str">
        <f>IF('Programme Description'!B105&gt;1,IF(('Programme Description'!B103='Programme Description'!B102+1),"y","n"),"n")</f>
        <v>n</v>
      </c>
      <c r="P105">
        <f t="shared" si="14"/>
        <v>0</v>
      </c>
      <c r="Q105" t="str">
        <f>IF(AND('Programme Description'!B103&lt;&gt;C$3,'Programme Description'!B103&lt;&gt;C$4,'Programme Description'!B103&lt;&gt;C$5,'Programme Description'!B103&lt;&gt;C$6,'Programme Description'!B103&lt;&gt;C$7,'Programme Description'!B103&lt;&gt;C$8),"y","n")</f>
        <v>n</v>
      </c>
      <c r="R105" t="str">
        <f>IF(AND('Programme Description'!D103&lt;&gt;D$3,'Programme Description'!D103&lt;&gt;D$4,'Programme Description'!D103&lt;&gt;D$5,'Programme Description'!D103&lt;&gt;D$6,'Programme Description'!D103&lt;&gt;D$7,'Programme Description'!D103&lt;&gt;D$8),"y","n")</f>
        <v>n</v>
      </c>
      <c r="S105" t="str">
        <f>IF(AND('Programme Description'!E103&lt;&gt;E$3,'Programme Description'!E103&lt;&gt;E$4,'Programme Description'!E103&lt;&gt;E$5,'Programme Description'!E103&lt;&gt;E$6,'Programme Description'!E103&lt;&gt;E$7,'Programme Description'!E103&lt;&gt;E$8),"y","n")</f>
        <v>n</v>
      </c>
      <c r="T105" t="str">
        <f>IF(AND('Programme Description'!F103&lt;&gt;F$3,'Programme Description'!F103&lt;&gt;F$4,'Programme Description'!F103&lt;&gt;F$5),"y","n")</f>
        <v>n</v>
      </c>
      <c r="U105" t="str">
        <f>IF(AND('Programme Description'!H103&lt;&gt;G$3,'Programme Description'!H103&lt;&gt;G$4,'Programme Description'!H103&lt;&gt;G$5),"y","n")</f>
        <v>n</v>
      </c>
      <c r="V105" t="str">
        <f>IF(AND('Programme Description'!K103&lt;&gt;H$3,'Programme Description'!K103&lt;&gt;H$4,'Programme Description'!K103&lt;&gt;H$5,'Programme Description'!K103&lt;&gt;H$6,'Programme Description'!K103&lt;&gt;H$7),"y","n")</f>
        <v>n</v>
      </c>
      <c r="W105">
        <f>IF('Programme Description'!D103='DATA VALIDATION'!$D$4,1,IF('Programme Description'!D103='DATA VALIDATION'!$D$5,2,IF('Programme Description'!D103&lt;&gt;"",3,0)))</f>
        <v>0</v>
      </c>
      <c r="X105" t="str">
        <f t="shared" si="15"/>
        <v>y</v>
      </c>
      <c r="Y105" t="str">
        <f t="shared" si="16"/>
        <v>n</v>
      </c>
      <c r="Z105" t="str">
        <f>IF(AND('Programme Description'!D103='DATA VALIDATION'!$D$5,'DATA VALIDATION'!Y105="n"),"n","y")</f>
        <v>y</v>
      </c>
      <c r="AA105" t="str">
        <f t="shared" si="17"/>
        <v>n</v>
      </c>
      <c r="AB105" t="str">
        <f t="shared" si="18"/>
        <v>y</v>
      </c>
      <c r="AC105" t="str">
        <f t="shared" si="19"/>
        <v>y</v>
      </c>
      <c r="AE105" t="str">
        <f>IF(AND(A105&gt;0,'Programme Description'!D103=""),"y","n")</f>
        <v>n</v>
      </c>
      <c r="AF105" t="str">
        <f>IF(OR(AND('Programme Description'!D103='DATA VALIDATION'!$D$4,'Programme Description'!E103=""),AND('Programme Description'!D103&lt;&gt;'DATA VALIDATION'!$D$4,'Programme Description'!E103&lt;&gt;"")),"y","n")</f>
        <v>n</v>
      </c>
      <c r="AG105" t="str">
        <f>IF(OR(AND('Programme Description'!D103='DATA VALIDATION'!$D$4,'Programme Description'!F103=""),AND('Programme Description'!D103&lt;&gt;'DATA VALIDATION'!$D$4,'Programme Description'!F103&lt;&gt;"")),"y","n")</f>
        <v>n</v>
      </c>
      <c r="AH105" t="str">
        <f>IF(OR(AND(OR('Programme Description'!D103='DATA VALIDATION'!$D$4,'Programme Description'!D103='DATA VALIDATION'!$D$5),'Programme Description'!G103=""),AND(OR('Programme Description'!D103='DATA VALIDATION'!$D$4,'Programme Description'!D103&lt;&gt;'DATA VALIDATION'!$D$5),'Programme Description'!G103&lt;&gt;"")),"y","n")</f>
        <v>n</v>
      </c>
      <c r="AI105" t="str">
        <f>IF(OR(AND('Programme Description'!D103='DATA VALIDATION'!$D$4,'Programme Description'!H103=""),AND('Programme Description'!D103&lt;&gt;'DATA VALIDATION'!$D$4,'Programme Description'!H103&lt;&gt;"")),"y","n")</f>
        <v>n</v>
      </c>
      <c r="AJ105" t="str">
        <f>IF(OR(AND(OR('Programme Description'!D103='DATA VALIDATION'!$D$4,'Programme Description'!D103='DATA VALIDATION'!$D$5),'Programme Description'!I103=""),AND(OR('Programme Description'!D103='DATA VALIDATION'!$D$4,'Programme Description'!D103&lt;&gt;'DATA VALIDATION'!$D$5),'Programme Description'!I103&lt;&gt;"")),"y","n")</f>
        <v>n</v>
      </c>
      <c r="AK105" t="str">
        <f>IF(OR(AND('Programme Description'!D103='DATA VALIDATION'!$D$4,'Programme Description'!J103=""),AND('Programme Description'!D103&lt;&gt;'DATA VALIDATION'!$D$4,'Programme Description'!J103&lt;&gt;"")),"y","n")</f>
        <v>n</v>
      </c>
      <c r="AL105" t="str">
        <f>IF(OR(AND('Programme Description'!D103='DATA VALIDATION'!$D$4,'Programme Description'!K103=""),AND('Programme Description'!D103&lt;&gt;'DATA VALIDATION'!$D$4,'Programme Description'!K103&lt;&gt;"")),"y","n")</f>
        <v>n</v>
      </c>
    </row>
    <row r="106" spans="1:38">
      <c r="A106">
        <f t="shared" si="10"/>
        <v>0</v>
      </c>
      <c r="B106">
        <f t="shared" si="11"/>
        <v>1</v>
      </c>
      <c r="C106">
        <f>IF('Programme Description'!B104="",0,1)</f>
        <v>0</v>
      </c>
      <c r="D106">
        <f>IF('Programme Description'!C104="",0,1)</f>
        <v>0</v>
      </c>
      <c r="E106">
        <f>IF('Programme Description'!D104="",0,1)</f>
        <v>0</v>
      </c>
      <c r="F106">
        <f>IF('Programme Description'!E104="",0,1)</f>
        <v>0</v>
      </c>
      <c r="G106">
        <f>IF('Programme Description'!F104="",0,1)</f>
        <v>0</v>
      </c>
      <c r="H106">
        <f>IF('Programme Description'!G104="",0,1)</f>
        <v>0</v>
      </c>
      <c r="I106">
        <f>IF('Programme Description'!H104="",0,1)</f>
        <v>0</v>
      </c>
      <c r="J106">
        <f>IF('Programme Description'!I104="",0,1)</f>
        <v>0</v>
      </c>
      <c r="K106">
        <f>IF('Programme Description'!J104="",0,1)</f>
        <v>0</v>
      </c>
      <c r="L106">
        <f>IF('Programme Description'!K104="",0,1)</f>
        <v>0</v>
      </c>
      <c r="M106" t="str">
        <f t="shared" si="12"/>
        <v>n</v>
      </c>
      <c r="N106" t="str">
        <f t="shared" si="13"/>
        <v>n</v>
      </c>
      <c r="O106" t="str">
        <f>IF('Programme Description'!B106&gt;1,IF(('Programme Description'!B104='Programme Description'!B103+1),"y","n"),"n")</f>
        <v>n</v>
      </c>
      <c r="P106">
        <f t="shared" si="14"/>
        <v>0</v>
      </c>
      <c r="Q106" t="str">
        <f>IF(AND('Programme Description'!B104&lt;&gt;C$3,'Programme Description'!B104&lt;&gt;C$4,'Programme Description'!B104&lt;&gt;C$5,'Programme Description'!B104&lt;&gt;C$6,'Programme Description'!B104&lt;&gt;C$7,'Programme Description'!B104&lt;&gt;C$8),"y","n")</f>
        <v>n</v>
      </c>
      <c r="R106" t="str">
        <f>IF(AND('Programme Description'!D104&lt;&gt;D$3,'Programme Description'!D104&lt;&gt;D$4,'Programme Description'!D104&lt;&gt;D$5,'Programme Description'!D104&lt;&gt;D$6,'Programme Description'!D104&lt;&gt;D$7,'Programme Description'!D104&lt;&gt;D$8),"y","n")</f>
        <v>n</v>
      </c>
      <c r="S106" t="str">
        <f>IF(AND('Programme Description'!E104&lt;&gt;E$3,'Programme Description'!E104&lt;&gt;E$4,'Programme Description'!E104&lt;&gt;E$5,'Programme Description'!E104&lt;&gt;E$6,'Programme Description'!E104&lt;&gt;E$7,'Programme Description'!E104&lt;&gt;E$8),"y","n")</f>
        <v>n</v>
      </c>
      <c r="T106" t="str">
        <f>IF(AND('Programme Description'!F104&lt;&gt;F$3,'Programme Description'!F104&lt;&gt;F$4,'Programme Description'!F104&lt;&gt;F$5),"y","n")</f>
        <v>n</v>
      </c>
      <c r="U106" t="str">
        <f>IF(AND('Programme Description'!H104&lt;&gt;G$3,'Programme Description'!H104&lt;&gt;G$4,'Programme Description'!H104&lt;&gt;G$5),"y","n")</f>
        <v>n</v>
      </c>
      <c r="V106" t="str">
        <f>IF(AND('Programme Description'!K104&lt;&gt;H$3,'Programme Description'!K104&lt;&gt;H$4,'Programme Description'!K104&lt;&gt;H$5,'Programme Description'!K104&lt;&gt;H$6,'Programme Description'!K104&lt;&gt;H$7),"y","n")</f>
        <v>n</v>
      </c>
      <c r="W106">
        <f>IF('Programme Description'!D104='DATA VALIDATION'!$D$4,1,IF('Programme Description'!D104='DATA VALIDATION'!$D$5,2,IF('Programme Description'!D104&lt;&gt;"",3,0)))</f>
        <v>0</v>
      </c>
      <c r="X106" t="str">
        <f t="shared" si="15"/>
        <v>y</v>
      </c>
      <c r="Y106" t="str">
        <f t="shared" si="16"/>
        <v>n</v>
      </c>
      <c r="Z106" t="str">
        <f>IF(AND('Programme Description'!D104='DATA VALIDATION'!$D$5,'DATA VALIDATION'!Y106="n"),"n","y")</f>
        <v>y</v>
      </c>
      <c r="AA106" t="str">
        <f t="shared" si="17"/>
        <v>n</v>
      </c>
      <c r="AB106" t="str">
        <f t="shared" si="18"/>
        <v>y</v>
      </c>
      <c r="AC106" t="str">
        <f t="shared" si="19"/>
        <v>y</v>
      </c>
      <c r="AE106" t="str">
        <f>IF(AND(A106&gt;0,'Programme Description'!D104=""),"y","n")</f>
        <v>n</v>
      </c>
      <c r="AF106" t="str">
        <f>IF(OR(AND('Programme Description'!D104='DATA VALIDATION'!$D$4,'Programme Description'!E104=""),AND('Programme Description'!D104&lt;&gt;'DATA VALIDATION'!$D$4,'Programme Description'!E104&lt;&gt;"")),"y","n")</f>
        <v>n</v>
      </c>
      <c r="AG106" t="str">
        <f>IF(OR(AND('Programme Description'!D104='DATA VALIDATION'!$D$4,'Programme Description'!F104=""),AND('Programme Description'!D104&lt;&gt;'DATA VALIDATION'!$D$4,'Programme Description'!F104&lt;&gt;"")),"y","n")</f>
        <v>n</v>
      </c>
      <c r="AH106" t="str">
        <f>IF(OR(AND(OR('Programme Description'!D104='DATA VALIDATION'!$D$4,'Programme Description'!D104='DATA VALIDATION'!$D$5),'Programme Description'!G104=""),AND(OR('Programme Description'!D104='DATA VALIDATION'!$D$4,'Programme Description'!D104&lt;&gt;'DATA VALIDATION'!$D$5),'Programme Description'!G104&lt;&gt;"")),"y","n")</f>
        <v>n</v>
      </c>
      <c r="AI106" t="str">
        <f>IF(OR(AND('Programme Description'!D104='DATA VALIDATION'!$D$4,'Programme Description'!H104=""),AND('Programme Description'!D104&lt;&gt;'DATA VALIDATION'!$D$4,'Programme Description'!H104&lt;&gt;"")),"y","n")</f>
        <v>n</v>
      </c>
      <c r="AJ106" t="str">
        <f>IF(OR(AND(OR('Programme Description'!D104='DATA VALIDATION'!$D$4,'Programme Description'!D104='DATA VALIDATION'!$D$5),'Programme Description'!I104=""),AND(OR('Programme Description'!D104='DATA VALIDATION'!$D$4,'Programme Description'!D104&lt;&gt;'DATA VALIDATION'!$D$5),'Programme Description'!I104&lt;&gt;"")),"y","n")</f>
        <v>n</v>
      </c>
      <c r="AK106" t="str">
        <f>IF(OR(AND('Programme Description'!D104='DATA VALIDATION'!$D$4,'Programme Description'!J104=""),AND('Programme Description'!D104&lt;&gt;'DATA VALIDATION'!$D$4,'Programme Description'!J104&lt;&gt;"")),"y","n")</f>
        <v>n</v>
      </c>
      <c r="AL106" t="str">
        <f>IF(OR(AND('Programme Description'!D104='DATA VALIDATION'!$D$4,'Programme Description'!K104=""),AND('Programme Description'!D104&lt;&gt;'DATA VALIDATION'!$D$4,'Programme Description'!K104&lt;&gt;"")),"y","n")</f>
        <v>n</v>
      </c>
    </row>
    <row r="107" spans="1:38">
      <c r="A107">
        <f t="shared" si="10"/>
        <v>0</v>
      </c>
      <c r="B107">
        <f t="shared" si="11"/>
        <v>1</v>
      </c>
      <c r="C107">
        <f>IF('Programme Description'!B105="",0,1)</f>
        <v>0</v>
      </c>
      <c r="D107">
        <f>IF('Programme Description'!C105="",0,1)</f>
        <v>0</v>
      </c>
      <c r="E107">
        <f>IF('Programme Description'!D105="",0,1)</f>
        <v>0</v>
      </c>
      <c r="F107">
        <f>IF('Programme Description'!E105="",0,1)</f>
        <v>0</v>
      </c>
      <c r="G107">
        <f>IF('Programme Description'!F105="",0,1)</f>
        <v>0</v>
      </c>
      <c r="H107">
        <f>IF('Programme Description'!G105="",0,1)</f>
        <v>0</v>
      </c>
      <c r="I107">
        <f>IF('Programme Description'!H105="",0,1)</f>
        <v>0</v>
      </c>
      <c r="J107">
        <f>IF('Programme Description'!I105="",0,1)</f>
        <v>0</v>
      </c>
      <c r="K107">
        <f>IF('Programme Description'!J105="",0,1)</f>
        <v>0</v>
      </c>
      <c r="L107">
        <f>IF('Programme Description'!K105="",0,1)</f>
        <v>0</v>
      </c>
      <c r="M107" t="str">
        <f t="shared" si="12"/>
        <v>n</v>
      </c>
      <c r="N107" t="str">
        <f t="shared" si="13"/>
        <v>n</v>
      </c>
      <c r="O107" t="str">
        <f>IF('Programme Description'!B107&gt;1,IF(('Programme Description'!B105='Programme Description'!B104+1),"y","n"),"n")</f>
        <v>n</v>
      </c>
      <c r="P107">
        <f t="shared" si="14"/>
        <v>0</v>
      </c>
      <c r="Q107" t="str">
        <f>IF(AND('Programme Description'!B105&lt;&gt;C$3,'Programme Description'!B105&lt;&gt;C$4,'Programme Description'!B105&lt;&gt;C$5,'Programme Description'!B105&lt;&gt;C$6,'Programme Description'!B105&lt;&gt;C$7,'Programme Description'!B105&lt;&gt;C$8),"y","n")</f>
        <v>n</v>
      </c>
      <c r="R107" t="str">
        <f>IF(AND('Programme Description'!D105&lt;&gt;D$3,'Programme Description'!D105&lt;&gt;D$4,'Programme Description'!D105&lt;&gt;D$5,'Programme Description'!D105&lt;&gt;D$6,'Programme Description'!D105&lt;&gt;D$7,'Programme Description'!D105&lt;&gt;D$8),"y","n")</f>
        <v>n</v>
      </c>
      <c r="S107" t="str">
        <f>IF(AND('Programme Description'!E105&lt;&gt;E$3,'Programme Description'!E105&lt;&gt;E$4,'Programme Description'!E105&lt;&gt;E$5,'Programme Description'!E105&lt;&gt;E$6,'Programme Description'!E105&lt;&gt;E$7,'Programme Description'!E105&lt;&gt;E$8),"y","n")</f>
        <v>n</v>
      </c>
      <c r="T107" t="str">
        <f>IF(AND('Programme Description'!F105&lt;&gt;F$3,'Programme Description'!F105&lt;&gt;F$4,'Programme Description'!F105&lt;&gt;F$5),"y","n")</f>
        <v>n</v>
      </c>
      <c r="U107" t="str">
        <f>IF(AND('Programme Description'!H105&lt;&gt;G$3,'Programme Description'!H105&lt;&gt;G$4,'Programme Description'!H105&lt;&gt;G$5),"y","n")</f>
        <v>n</v>
      </c>
      <c r="V107" t="str">
        <f>IF(AND('Programme Description'!K105&lt;&gt;H$3,'Programme Description'!K105&lt;&gt;H$4,'Programme Description'!K105&lt;&gt;H$5,'Programme Description'!K105&lt;&gt;H$6,'Programme Description'!K105&lt;&gt;H$7),"y","n")</f>
        <v>n</v>
      </c>
      <c r="W107">
        <f>IF('Programme Description'!D105='DATA VALIDATION'!$D$4,1,IF('Programme Description'!D105='DATA VALIDATION'!$D$5,2,IF('Programme Description'!D105&lt;&gt;"",3,0)))</f>
        <v>0</v>
      </c>
      <c r="X107" t="str">
        <f t="shared" si="15"/>
        <v>y</v>
      </c>
      <c r="Y107" t="str">
        <f t="shared" si="16"/>
        <v>n</v>
      </c>
      <c r="Z107" t="str">
        <f>IF(AND('Programme Description'!D105='DATA VALIDATION'!$D$5,'DATA VALIDATION'!Y107="n"),"n","y")</f>
        <v>y</v>
      </c>
      <c r="AA107" t="str">
        <f t="shared" si="17"/>
        <v>n</v>
      </c>
      <c r="AB107" t="str">
        <f t="shared" si="18"/>
        <v>y</v>
      </c>
      <c r="AC107" t="str">
        <f t="shared" si="19"/>
        <v>y</v>
      </c>
      <c r="AE107" t="str">
        <f>IF(AND(A107&gt;0,'Programme Description'!D105=""),"y","n")</f>
        <v>n</v>
      </c>
      <c r="AF107" t="str">
        <f>IF(OR(AND('Programme Description'!D105='DATA VALIDATION'!$D$4,'Programme Description'!E105=""),AND('Programme Description'!D105&lt;&gt;'DATA VALIDATION'!$D$4,'Programme Description'!E105&lt;&gt;"")),"y","n")</f>
        <v>n</v>
      </c>
      <c r="AG107" t="str">
        <f>IF(OR(AND('Programme Description'!D105='DATA VALIDATION'!$D$4,'Programme Description'!F105=""),AND('Programme Description'!D105&lt;&gt;'DATA VALIDATION'!$D$4,'Programme Description'!F105&lt;&gt;"")),"y","n")</f>
        <v>n</v>
      </c>
      <c r="AH107" t="str">
        <f>IF(OR(AND(OR('Programme Description'!D105='DATA VALIDATION'!$D$4,'Programme Description'!D105='DATA VALIDATION'!$D$5),'Programme Description'!G105=""),AND(OR('Programme Description'!D105='DATA VALIDATION'!$D$4,'Programme Description'!D105&lt;&gt;'DATA VALIDATION'!$D$5),'Programme Description'!G105&lt;&gt;"")),"y","n")</f>
        <v>n</v>
      </c>
      <c r="AI107" t="str">
        <f>IF(OR(AND('Programme Description'!D105='DATA VALIDATION'!$D$4,'Programme Description'!H105=""),AND('Programme Description'!D105&lt;&gt;'DATA VALIDATION'!$D$4,'Programme Description'!H105&lt;&gt;"")),"y","n")</f>
        <v>n</v>
      </c>
      <c r="AJ107" t="str">
        <f>IF(OR(AND(OR('Programme Description'!D105='DATA VALIDATION'!$D$4,'Programme Description'!D105='DATA VALIDATION'!$D$5),'Programme Description'!I105=""),AND(OR('Programme Description'!D105='DATA VALIDATION'!$D$4,'Programme Description'!D105&lt;&gt;'DATA VALIDATION'!$D$5),'Programme Description'!I105&lt;&gt;"")),"y","n")</f>
        <v>n</v>
      </c>
      <c r="AK107" t="str">
        <f>IF(OR(AND('Programme Description'!D105='DATA VALIDATION'!$D$4,'Programme Description'!J105=""),AND('Programme Description'!D105&lt;&gt;'DATA VALIDATION'!$D$4,'Programme Description'!J105&lt;&gt;"")),"y","n")</f>
        <v>n</v>
      </c>
      <c r="AL107" t="str">
        <f>IF(OR(AND('Programme Description'!D105='DATA VALIDATION'!$D$4,'Programme Description'!K105=""),AND('Programme Description'!D105&lt;&gt;'DATA VALIDATION'!$D$4,'Programme Description'!K105&lt;&gt;"")),"y","n")</f>
        <v>n</v>
      </c>
    </row>
    <row r="108" spans="1:38">
      <c r="A108">
        <f t="shared" si="10"/>
        <v>0</v>
      </c>
      <c r="B108">
        <f t="shared" si="11"/>
        <v>1</v>
      </c>
      <c r="C108">
        <f>IF('Programme Description'!B106="",0,1)</f>
        <v>0</v>
      </c>
      <c r="D108">
        <f>IF('Programme Description'!C106="",0,1)</f>
        <v>0</v>
      </c>
      <c r="E108">
        <f>IF('Programme Description'!D106="",0,1)</f>
        <v>0</v>
      </c>
      <c r="F108">
        <f>IF('Programme Description'!E106="",0,1)</f>
        <v>0</v>
      </c>
      <c r="G108">
        <f>IF('Programme Description'!F106="",0,1)</f>
        <v>0</v>
      </c>
      <c r="H108">
        <f>IF('Programme Description'!G106="",0,1)</f>
        <v>0</v>
      </c>
      <c r="I108">
        <f>IF('Programme Description'!H106="",0,1)</f>
        <v>0</v>
      </c>
      <c r="J108">
        <f>IF('Programme Description'!I106="",0,1)</f>
        <v>0</v>
      </c>
      <c r="K108">
        <f>IF('Programme Description'!J106="",0,1)</f>
        <v>0</v>
      </c>
      <c r="L108">
        <f>IF('Programme Description'!K106="",0,1)</f>
        <v>0</v>
      </c>
      <c r="M108" t="str">
        <f t="shared" si="12"/>
        <v>n</v>
      </c>
      <c r="N108" t="str">
        <f t="shared" si="13"/>
        <v>n</v>
      </c>
      <c r="O108" t="str">
        <f>IF('Programme Description'!B108&gt;1,IF(('Programme Description'!B106='Programme Description'!B105+1),"y","n"),"n")</f>
        <v>n</v>
      </c>
      <c r="P108">
        <f t="shared" si="14"/>
        <v>0</v>
      </c>
      <c r="Q108" t="str">
        <f>IF(AND('Programme Description'!B106&lt;&gt;C$3,'Programme Description'!B106&lt;&gt;C$4,'Programme Description'!B106&lt;&gt;C$5,'Programme Description'!B106&lt;&gt;C$6,'Programme Description'!B106&lt;&gt;C$7,'Programme Description'!B106&lt;&gt;C$8),"y","n")</f>
        <v>n</v>
      </c>
      <c r="R108" t="str">
        <f>IF(AND('Programme Description'!D106&lt;&gt;D$3,'Programme Description'!D106&lt;&gt;D$4,'Programme Description'!D106&lt;&gt;D$5,'Programme Description'!D106&lt;&gt;D$6,'Programme Description'!D106&lt;&gt;D$7,'Programme Description'!D106&lt;&gt;D$8),"y","n")</f>
        <v>n</v>
      </c>
      <c r="S108" t="str">
        <f>IF(AND('Programme Description'!E106&lt;&gt;E$3,'Programme Description'!E106&lt;&gt;E$4,'Programme Description'!E106&lt;&gt;E$5,'Programme Description'!E106&lt;&gt;E$6,'Programme Description'!E106&lt;&gt;E$7,'Programme Description'!E106&lt;&gt;E$8),"y","n")</f>
        <v>n</v>
      </c>
      <c r="T108" t="str">
        <f>IF(AND('Programme Description'!F106&lt;&gt;F$3,'Programme Description'!F106&lt;&gt;F$4,'Programme Description'!F106&lt;&gt;F$5),"y","n")</f>
        <v>n</v>
      </c>
      <c r="U108" t="str">
        <f>IF(AND('Programme Description'!H106&lt;&gt;G$3,'Programme Description'!H106&lt;&gt;G$4,'Programme Description'!H106&lt;&gt;G$5),"y","n")</f>
        <v>n</v>
      </c>
      <c r="V108" t="str">
        <f>IF(AND('Programme Description'!K106&lt;&gt;H$3,'Programme Description'!K106&lt;&gt;H$4,'Programme Description'!K106&lt;&gt;H$5,'Programme Description'!K106&lt;&gt;H$6,'Programme Description'!K106&lt;&gt;H$7),"y","n")</f>
        <v>n</v>
      </c>
      <c r="W108">
        <f>IF('Programme Description'!D106='DATA VALIDATION'!$D$4,1,IF('Programme Description'!D106='DATA VALIDATION'!$D$5,2,IF('Programme Description'!D106&lt;&gt;"",3,0)))</f>
        <v>0</v>
      </c>
      <c r="X108" t="str">
        <f t="shared" si="15"/>
        <v>y</v>
      </c>
      <c r="Y108" t="str">
        <f t="shared" si="16"/>
        <v>n</v>
      </c>
      <c r="Z108" t="str">
        <f>IF(AND('Programme Description'!D106='DATA VALIDATION'!$D$5,'DATA VALIDATION'!Y108="n"),"n","y")</f>
        <v>y</v>
      </c>
      <c r="AA108" t="str">
        <f t="shared" si="17"/>
        <v>n</v>
      </c>
      <c r="AB108" t="str">
        <f t="shared" si="18"/>
        <v>y</v>
      </c>
      <c r="AC108" t="str">
        <f t="shared" si="19"/>
        <v>y</v>
      </c>
      <c r="AE108" t="str">
        <f>IF(AND(A108&gt;0,'Programme Description'!D106=""),"y","n")</f>
        <v>n</v>
      </c>
      <c r="AF108" t="str">
        <f>IF(OR(AND('Programme Description'!D106='DATA VALIDATION'!$D$4,'Programme Description'!E106=""),AND('Programme Description'!D106&lt;&gt;'DATA VALIDATION'!$D$4,'Programme Description'!E106&lt;&gt;"")),"y","n")</f>
        <v>n</v>
      </c>
      <c r="AG108" t="str">
        <f>IF(OR(AND('Programme Description'!D106='DATA VALIDATION'!$D$4,'Programme Description'!F106=""),AND('Programme Description'!D106&lt;&gt;'DATA VALIDATION'!$D$4,'Programme Description'!F106&lt;&gt;"")),"y","n")</f>
        <v>n</v>
      </c>
      <c r="AH108" t="str">
        <f>IF(OR(AND(OR('Programme Description'!D106='DATA VALIDATION'!$D$4,'Programme Description'!D106='DATA VALIDATION'!$D$5),'Programme Description'!G106=""),AND(OR('Programme Description'!D106='DATA VALIDATION'!$D$4,'Programme Description'!D106&lt;&gt;'DATA VALIDATION'!$D$5),'Programme Description'!G106&lt;&gt;"")),"y","n")</f>
        <v>n</v>
      </c>
      <c r="AI108" t="str">
        <f>IF(OR(AND('Programme Description'!D106='DATA VALIDATION'!$D$4,'Programme Description'!H106=""),AND('Programme Description'!D106&lt;&gt;'DATA VALIDATION'!$D$4,'Programme Description'!H106&lt;&gt;"")),"y","n")</f>
        <v>n</v>
      </c>
      <c r="AJ108" t="str">
        <f>IF(OR(AND(OR('Programme Description'!D106='DATA VALIDATION'!$D$4,'Programme Description'!D106='DATA VALIDATION'!$D$5),'Programme Description'!I106=""),AND(OR('Programme Description'!D106='DATA VALIDATION'!$D$4,'Programme Description'!D106&lt;&gt;'DATA VALIDATION'!$D$5),'Programme Description'!I106&lt;&gt;"")),"y","n")</f>
        <v>n</v>
      </c>
      <c r="AK108" t="str">
        <f>IF(OR(AND('Programme Description'!D106='DATA VALIDATION'!$D$4,'Programme Description'!J106=""),AND('Programme Description'!D106&lt;&gt;'DATA VALIDATION'!$D$4,'Programme Description'!J106&lt;&gt;"")),"y","n")</f>
        <v>n</v>
      </c>
      <c r="AL108" t="str">
        <f>IF(OR(AND('Programme Description'!D106='DATA VALIDATION'!$D$4,'Programme Description'!K106=""),AND('Programme Description'!D106&lt;&gt;'DATA VALIDATION'!$D$4,'Programme Description'!K106&lt;&gt;"")),"y","n")</f>
        <v>n</v>
      </c>
    </row>
    <row r="109" spans="1:38">
      <c r="A109">
        <f t="shared" si="10"/>
        <v>0</v>
      </c>
      <c r="B109">
        <f t="shared" si="11"/>
        <v>1</v>
      </c>
      <c r="C109">
        <f>IF('Programme Description'!B107="",0,1)</f>
        <v>0</v>
      </c>
      <c r="D109">
        <f>IF('Programme Description'!C107="",0,1)</f>
        <v>0</v>
      </c>
      <c r="E109">
        <f>IF('Programme Description'!D107="",0,1)</f>
        <v>0</v>
      </c>
      <c r="F109">
        <f>IF('Programme Description'!E107="",0,1)</f>
        <v>0</v>
      </c>
      <c r="G109">
        <f>IF('Programme Description'!F107="",0,1)</f>
        <v>0</v>
      </c>
      <c r="H109">
        <f>IF('Programme Description'!G107="",0,1)</f>
        <v>0</v>
      </c>
      <c r="I109">
        <f>IF('Programme Description'!H107="",0,1)</f>
        <v>0</v>
      </c>
      <c r="J109">
        <f>IF('Programme Description'!I107="",0,1)</f>
        <v>0</v>
      </c>
      <c r="K109">
        <f>IF('Programme Description'!J107="",0,1)</f>
        <v>0</v>
      </c>
      <c r="L109">
        <f>IF('Programme Description'!K107="",0,1)</f>
        <v>0</v>
      </c>
      <c r="M109" t="str">
        <f t="shared" si="12"/>
        <v>n</v>
      </c>
      <c r="N109" t="str">
        <f t="shared" si="13"/>
        <v>n</v>
      </c>
      <c r="O109" t="str">
        <f>IF('Programme Description'!B109&gt;1,IF(('Programme Description'!B107='Programme Description'!B106+1),"y","n"),"n")</f>
        <v>n</v>
      </c>
      <c r="P109">
        <f t="shared" si="14"/>
        <v>0</v>
      </c>
      <c r="Q109" t="str">
        <f>IF(AND('Programme Description'!B107&lt;&gt;C$3,'Programme Description'!B107&lt;&gt;C$4,'Programme Description'!B107&lt;&gt;C$5,'Programme Description'!B107&lt;&gt;C$6,'Programme Description'!B107&lt;&gt;C$7,'Programme Description'!B107&lt;&gt;C$8),"y","n")</f>
        <v>n</v>
      </c>
      <c r="R109" t="str">
        <f>IF(AND('Programme Description'!D107&lt;&gt;D$3,'Programme Description'!D107&lt;&gt;D$4,'Programme Description'!D107&lt;&gt;D$5,'Programme Description'!D107&lt;&gt;D$6,'Programme Description'!D107&lt;&gt;D$7,'Programme Description'!D107&lt;&gt;D$8),"y","n")</f>
        <v>n</v>
      </c>
      <c r="S109" t="str">
        <f>IF(AND('Programme Description'!E107&lt;&gt;E$3,'Programme Description'!E107&lt;&gt;E$4,'Programme Description'!E107&lt;&gt;E$5,'Programme Description'!E107&lt;&gt;E$6,'Programme Description'!E107&lt;&gt;E$7,'Programme Description'!E107&lt;&gt;E$8),"y","n")</f>
        <v>n</v>
      </c>
      <c r="T109" t="str">
        <f>IF(AND('Programme Description'!F107&lt;&gt;F$3,'Programme Description'!F107&lt;&gt;F$4,'Programme Description'!F107&lt;&gt;F$5),"y","n")</f>
        <v>n</v>
      </c>
      <c r="U109" t="str">
        <f>IF(AND('Programme Description'!H107&lt;&gt;G$3,'Programme Description'!H107&lt;&gt;G$4,'Programme Description'!H107&lt;&gt;G$5),"y","n")</f>
        <v>n</v>
      </c>
      <c r="V109" t="str">
        <f>IF(AND('Programme Description'!K107&lt;&gt;H$3,'Programme Description'!K107&lt;&gt;H$4,'Programme Description'!K107&lt;&gt;H$5,'Programme Description'!K107&lt;&gt;H$6,'Programme Description'!K107&lt;&gt;H$7),"y","n")</f>
        <v>n</v>
      </c>
      <c r="W109">
        <f>IF('Programme Description'!D107='DATA VALIDATION'!$D$4,1,IF('Programme Description'!D107='DATA VALIDATION'!$D$5,2,IF('Programme Description'!D107&lt;&gt;"",3,0)))</f>
        <v>0</v>
      </c>
      <c r="X109" t="str">
        <f t="shared" si="15"/>
        <v>y</v>
      </c>
      <c r="Y109" t="str">
        <f t="shared" si="16"/>
        <v>n</v>
      </c>
      <c r="Z109" t="str">
        <f>IF(AND('Programme Description'!D107='DATA VALIDATION'!$D$5,'DATA VALIDATION'!Y109="n"),"n","y")</f>
        <v>y</v>
      </c>
      <c r="AA109" t="str">
        <f t="shared" si="17"/>
        <v>n</v>
      </c>
      <c r="AB109" t="str">
        <f t="shared" si="18"/>
        <v>y</v>
      </c>
      <c r="AC109" t="str">
        <f t="shared" si="19"/>
        <v>y</v>
      </c>
      <c r="AE109" t="str">
        <f>IF(AND(A109&gt;0,'Programme Description'!D107=""),"y","n")</f>
        <v>n</v>
      </c>
      <c r="AF109" t="str">
        <f>IF(OR(AND('Programme Description'!D107='DATA VALIDATION'!$D$4,'Programme Description'!E107=""),AND('Programme Description'!D107&lt;&gt;'DATA VALIDATION'!$D$4,'Programme Description'!E107&lt;&gt;"")),"y","n")</f>
        <v>n</v>
      </c>
      <c r="AG109" t="str">
        <f>IF(OR(AND('Programme Description'!D107='DATA VALIDATION'!$D$4,'Programme Description'!F107=""),AND('Programme Description'!D107&lt;&gt;'DATA VALIDATION'!$D$4,'Programme Description'!F107&lt;&gt;"")),"y","n")</f>
        <v>n</v>
      </c>
      <c r="AH109" t="str">
        <f>IF(OR(AND(OR('Programme Description'!D107='DATA VALIDATION'!$D$4,'Programme Description'!D107='DATA VALIDATION'!$D$5),'Programme Description'!G107=""),AND(OR('Programme Description'!D107='DATA VALIDATION'!$D$4,'Programme Description'!D107&lt;&gt;'DATA VALIDATION'!$D$5),'Programme Description'!G107&lt;&gt;"")),"y","n")</f>
        <v>n</v>
      </c>
      <c r="AI109" t="str">
        <f>IF(OR(AND('Programme Description'!D107='DATA VALIDATION'!$D$4,'Programme Description'!H107=""),AND('Programme Description'!D107&lt;&gt;'DATA VALIDATION'!$D$4,'Programme Description'!H107&lt;&gt;"")),"y","n")</f>
        <v>n</v>
      </c>
      <c r="AJ109" t="str">
        <f>IF(OR(AND(OR('Programme Description'!D107='DATA VALIDATION'!$D$4,'Programme Description'!D107='DATA VALIDATION'!$D$5),'Programme Description'!I107=""),AND(OR('Programme Description'!D107='DATA VALIDATION'!$D$4,'Programme Description'!D107&lt;&gt;'DATA VALIDATION'!$D$5),'Programme Description'!I107&lt;&gt;"")),"y","n")</f>
        <v>n</v>
      </c>
      <c r="AK109" t="str">
        <f>IF(OR(AND('Programme Description'!D107='DATA VALIDATION'!$D$4,'Programme Description'!J107=""),AND('Programme Description'!D107&lt;&gt;'DATA VALIDATION'!$D$4,'Programme Description'!J107&lt;&gt;"")),"y","n")</f>
        <v>n</v>
      </c>
      <c r="AL109" t="str">
        <f>IF(OR(AND('Programme Description'!D107='DATA VALIDATION'!$D$4,'Programme Description'!K107=""),AND('Programme Description'!D107&lt;&gt;'DATA VALIDATION'!$D$4,'Programme Description'!K107&lt;&gt;"")),"y","n")</f>
        <v>n</v>
      </c>
    </row>
    <row r="110" spans="1:38">
      <c r="A110">
        <f t="shared" si="10"/>
        <v>0</v>
      </c>
      <c r="B110">
        <f t="shared" si="11"/>
        <v>1</v>
      </c>
      <c r="C110">
        <f>IF('Programme Description'!B108="",0,1)</f>
        <v>0</v>
      </c>
      <c r="D110">
        <f>IF('Programme Description'!C108="",0,1)</f>
        <v>0</v>
      </c>
      <c r="E110">
        <f>IF('Programme Description'!D108="",0,1)</f>
        <v>0</v>
      </c>
      <c r="F110">
        <f>IF('Programme Description'!E108="",0,1)</f>
        <v>0</v>
      </c>
      <c r="G110">
        <f>IF('Programme Description'!F108="",0,1)</f>
        <v>0</v>
      </c>
      <c r="H110">
        <f>IF('Programme Description'!G108="",0,1)</f>
        <v>0</v>
      </c>
      <c r="I110">
        <f>IF('Programme Description'!H108="",0,1)</f>
        <v>0</v>
      </c>
      <c r="J110">
        <f>IF('Programme Description'!I108="",0,1)</f>
        <v>0</v>
      </c>
      <c r="K110">
        <f>IF('Programme Description'!J108="",0,1)</f>
        <v>0</v>
      </c>
      <c r="L110">
        <f>IF('Programme Description'!K108="",0,1)</f>
        <v>0</v>
      </c>
      <c r="M110" t="str">
        <f t="shared" si="12"/>
        <v>n</v>
      </c>
      <c r="N110" t="str">
        <f t="shared" si="13"/>
        <v>n</v>
      </c>
      <c r="O110" t="str">
        <f>IF('Programme Description'!B110&gt;1,IF(('Programme Description'!B108='Programme Description'!B107+1),"y","n"),"n")</f>
        <v>n</v>
      </c>
      <c r="P110">
        <f t="shared" si="14"/>
        <v>0</v>
      </c>
      <c r="Q110" t="str">
        <f>IF(AND('Programme Description'!B108&lt;&gt;C$3,'Programme Description'!B108&lt;&gt;C$4,'Programme Description'!B108&lt;&gt;C$5,'Programme Description'!B108&lt;&gt;C$6,'Programme Description'!B108&lt;&gt;C$7,'Programme Description'!B108&lt;&gt;C$8),"y","n")</f>
        <v>n</v>
      </c>
      <c r="R110" t="str">
        <f>IF(AND('Programme Description'!D108&lt;&gt;D$3,'Programme Description'!D108&lt;&gt;D$4,'Programme Description'!D108&lt;&gt;D$5,'Programme Description'!D108&lt;&gt;D$6,'Programme Description'!D108&lt;&gt;D$7,'Programme Description'!D108&lt;&gt;D$8),"y","n")</f>
        <v>n</v>
      </c>
      <c r="S110" t="str">
        <f>IF(AND('Programme Description'!E108&lt;&gt;E$3,'Programme Description'!E108&lt;&gt;E$4,'Programme Description'!E108&lt;&gt;E$5,'Programme Description'!E108&lt;&gt;E$6,'Programme Description'!E108&lt;&gt;E$7,'Programme Description'!E108&lt;&gt;E$8),"y","n")</f>
        <v>n</v>
      </c>
      <c r="T110" t="str">
        <f>IF(AND('Programme Description'!F108&lt;&gt;F$3,'Programme Description'!F108&lt;&gt;F$4,'Programme Description'!F108&lt;&gt;F$5),"y","n")</f>
        <v>n</v>
      </c>
      <c r="U110" t="str">
        <f>IF(AND('Programme Description'!H108&lt;&gt;G$3,'Programme Description'!H108&lt;&gt;G$4,'Programme Description'!H108&lt;&gt;G$5),"y","n")</f>
        <v>n</v>
      </c>
      <c r="V110" t="str">
        <f>IF(AND('Programme Description'!K108&lt;&gt;H$3,'Programme Description'!K108&lt;&gt;H$4,'Programme Description'!K108&lt;&gt;H$5,'Programme Description'!K108&lt;&gt;H$6,'Programme Description'!K108&lt;&gt;H$7),"y","n")</f>
        <v>n</v>
      </c>
      <c r="W110">
        <f>IF('Programme Description'!D108='DATA VALIDATION'!$D$4,1,IF('Programme Description'!D108='DATA VALIDATION'!$D$5,2,IF('Programme Description'!D108&lt;&gt;"",3,0)))</f>
        <v>0</v>
      </c>
      <c r="X110" t="str">
        <f t="shared" si="15"/>
        <v>y</v>
      </c>
      <c r="Y110" t="str">
        <f t="shared" si="16"/>
        <v>n</v>
      </c>
      <c r="Z110" t="str">
        <f>IF(AND('Programme Description'!D108='DATA VALIDATION'!$D$5,'DATA VALIDATION'!Y110="n"),"n","y")</f>
        <v>y</v>
      </c>
      <c r="AA110" t="str">
        <f t="shared" si="17"/>
        <v>n</v>
      </c>
      <c r="AB110" t="str">
        <f t="shared" si="18"/>
        <v>y</v>
      </c>
      <c r="AC110" t="str">
        <f t="shared" si="19"/>
        <v>y</v>
      </c>
      <c r="AE110" t="str">
        <f>IF(AND(A110&gt;0,'Programme Description'!D108=""),"y","n")</f>
        <v>n</v>
      </c>
      <c r="AF110" t="str">
        <f>IF(OR(AND('Programme Description'!D108='DATA VALIDATION'!$D$4,'Programme Description'!E108=""),AND('Programme Description'!D108&lt;&gt;'DATA VALIDATION'!$D$4,'Programme Description'!E108&lt;&gt;"")),"y","n")</f>
        <v>n</v>
      </c>
      <c r="AG110" t="str">
        <f>IF(OR(AND('Programme Description'!D108='DATA VALIDATION'!$D$4,'Programme Description'!F108=""),AND('Programme Description'!D108&lt;&gt;'DATA VALIDATION'!$D$4,'Programme Description'!F108&lt;&gt;"")),"y","n")</f>
        <v>n</v>
      </c>
      <c r="AH110" t="str">
        <f>IF(OR(AND(OR('Programme Description'!D108='DATA VALIDATION'!$D$4,'Programme Description'!D108='DATA VALIDATION'!$D$5),'Programme Description'!G108=""),AND(OR('Programme Description'!D108='DATA VALIDATION'!$D$4,'Programme Description'!D108&lt;&gt;'DATA VALIDATION'!$D$5),'Programme Description'!G108&lt;&gt;"")),"y","n")</f>
        <v>n</v>
      </c>
      <c r="AI110" t="str">
        <f>IF(OR(AND('Programme Description'!D108='DATA VALIDATION'!$D$4,'Programme Description'!H108=""),AND('Programme Description'!D108&lt;&gt;'DATA VALIDATION'!$D$4,'Programme Description'!H108&lt;&gt;"")),"y","n")</f>
        <v>n</v>
      </c>
      <c r="AJ110" t="str">
        <f>IF(OR(AND(OR('Programme Description'!D108='DATA VALIDATION'!$D$4,'Programme Description'!D108='DATA VALIDATION'!$D$5),'Programme Description'!I108=""),AND(OR('Programme Description'!D108='DATA VALIDATION'!$D$4,'Programme Description'!D108&lt;&gt;'DATA VALIDATION'!$D$5),'Programme Description'!I108&lt;&gt;"")),"y","n")</f>
        <v>n</v>
      </c>
      <c r="AK110" t="str">
        <f>IF(OR(AND('Programme Description'!D108='DATA VALIDATION'!$D$4,'Programme Description'!J108=""),AND('Programme Description'!D108&lt;&gt;'DATA VALIDATION'!$D$4,'Programme Description'!J108&lt;&gt;"")),"y","n")</f>
        <v>n</v>
      </c>
      <c r="AL110" t="str">
        <f>IF(OR(AND('Programme Description'!D108='DATA VALIDATION'!$D$4,'Programme Description'!K108=""),AND('Programme Description'!D108&lt;&gt;'DATA VALIDATION'!$D$4,'Programme Description'!K108&lt;&gt;"")),"y","n")</f>
        <v>n</v>
      </c>
    </row>
    <row r="111" spans="1:38">
      <c r="A111">
        <f t="shared" si="10"/>
        <v>0</v>
      </c>
      <c r="B111">
        <f t="shared" si="11"/>
        <v>1</v>
      </c>
      <c r="C111">
        <f>IF('Programme Description'!B109="",0,1)</f>
        <v>0</v>
      </c>
      <c r="D111">
        <f>IF('Programme Description'!C109="",0,1)</f>
        <v>0</v>
      </c>
      <c r="E111">
        <f>IF('Programme Description'!D109="",0,1)</f>
        <v>0</v>
      </c>
      <c r="F111">
        <f>IF('Programme Description'!E109="",0,1)</f>
        <v>0</v>
      </c>
      <c r="G111">
        <f>IF('Programme Description'!F109="",0,1)</f>
        <v>0</v>
      </c>
      <c r="H111">
        <f>IF('Programme Description'!G109="",0,1)</f>
        <v>0</v>
      </c>
      <c r="I111">
        <f>IF('Programme Description'!H109="",0,1)</f>
        <v>0</v>
      </c>
      <c r="J111">
        <f>IF('Programme Description'!I109="",0,1)</f>
        <v>0</v>
      </c>
      <c r="K111">
        <f>IF('Programme Description'!J109="",0,1)</f>
        <v>0</v>
      </c>
      <c r="L111">
        <f>IF('Programme Description'!K109="",0,1)</f>
        <v>0</v>
      </c>
      <c r="M111" t="str">
        <f t="shared" si="12"/>
        <v>n</v>
      </c>
      <c r="N111" t="str">
        <f t="shared" si="13"/>
        <v>n</v>
      </c>
      <c r="O111" t="str">
        <f>IF('Programme Description'!B111&gt;1,IF(('Programme Description'!B109='Programme Description'!B108+1),"y","n"),"n")</f>
        <v>n</v>
      </c>
      <c r="P111">
        <f t="shared" si="14"/>
        <v>0</v>
      </c>
      <c r="Q111" t="str">
        <f>IF(AND('Programme Description'!B109&lt;&gt;C$3,'Programme Description'!B109&lt;&gt;C$4,'Programme Description'!B109&lt;&gt;C$5,'Programme Description'!B109&lt;&gt;C$6,'Programme Description'!B109&lt;&gt;C$7,'Programme Description'!B109&lt;&gt;C$8),"y","n")</f>
        <v>n</v>
      </c>
      <c r="R111" t="str">
        <f>IF(AND('Programme Description'!D109&lt;&gt;D$3,'Programme Description'!D109&lt;&gt;D$4,'Programme Description'!D109&lt;&gt;D$5,'Programme Description'!D109&lt;&gt;D$6,'Programme Description'!D109&lt;&gt;D$7,'Programme Description'!D109&lt;&gt;D$8),"y","n")</f>
        <v>n</v>
      </c>
      <c r="S111" t="str">
        <f>IF(AND('Programme Description'!E109&lt;&gt;E$3,'Programme Description'!E109&lt;&gt;E$4,'Programme Description'!E109&lt;&gt;E$5,'Programme Description'!E109&lt;&gt;E$6,'Programme Description'!E109&lt;&gt;E$7,'Programme Description'!E109&lt;&gt;E$8),"y","n")</f>
        <v>n</v>
      </c>
      <c r="T111" t="str">
        <f>IF(AND('Programme Description'!F109&lt;&gt;F$3,'Programme Description'!F109&lt;&gt;F$4,'Programme Description'!F109&lt;&gt;F$5),"y","n")</f>
        <v>n</v>
      </c>
      <c r="U111" t="str">
        <f>IF(AND('Programme Description'!H109&lt;&gt;G$3,'Programme Description'!H109&lt;&gt;G$4,'Programme Description'!H109&lt;&gt;G$5),"y","n")</f>
        <v>n</v>
      </c>
      <c r="V111" t="str">
        <f>IF(AND('Programme Description'!K109&lt;&gt;H$3,'Programme Description'!K109&lt;&gt;H$4,'Programme Description'!K109&lt;&gt;H$5,'Programme Description'!K109&lt;&gt;H$6,'Programme Description'!K109&lt;&gt;H$7),"y","n")</f>
        <v>n</v>
      </c>
      <c r="W111">
        <f>IF('Programme Description'!D109='DATA VALIDATION'!$D$4,1,IF('Programme Description'!D109='DATA VALIDATION'!$D$5,2,IF('Programme Description'!D109&lt;&gt;"",3,0)))</f>
        <v>0</v>
      </c>
      <c r="X111" t="str">
        <f t="shared" si="15"/>
        <v>y</v>
      </c>
      <c r="Y111" t="str">
        <f t="shared" si="16"/>
        <v>n</v>
      </c>
      <c r="Z111" t="str">
        <f>IF(AND('Programme Description'!D109='DATA VALIDATION'!$D$5,'DATA VALIDATION'!Y111="n"),"n","y")</f>
        <v>y</v>
      </c>
      <c r="AA111" t="str">
        <f t="shared" si="17"/>
        <v>n</v>
      </c>
      <c r="AB111" t="str">
        <f t="shared" si="18"/>
        <v>y</v>
      </c>
      <c r="AC111" t="str">
        <f t="shared" si="19"/>
        <v>y</v>
      </c>
      <c r="AE111" t="str">
        <f>IF(AND(A111&gt;0,'Programme Description'!D109=""),"y","n")</f>
        <v>n</v>
      </c>
      <c r="AF111" t="str">
        <f>IF(OR(AND('Programme Description'!D109='DATA VALIDATION'!$D$4,'Programme Description'!E109=""),AND('Programme Description'!D109&lt;&gt;'DATA VALIDATION'!$D$4,'Programme Description'!E109&lt;&gt;"")),"y","n")</f>
        <v>n</v>
      </c>
      <c r="AG111" t="str">
        <f>IF(OR(AND('Programme Description'!D109='DATA VALIDATION'!$D$4,'Programme Description'!F109=""),AND('Programme Description'!D109&lt;&gt;'DATA VALIDATION'!$D$4,'Programme Description'!F109&lt;&gt;"")),"y","n")</f>
        <v>n</v>
      </c>
      <c r="AH111" t="str">
        <f>IF(OR(AND(OR('Programme Description'!D109='DATA VALIDATION'!$D$4,'Programme Description'!D109='DATA VALIDATION'!$D$5),'Programme Description'!G109=""),AND(OR('Programme Description'!D109='DATA VALIDATION'!$D$4,'Programme Description'!D109&lt;&gt;'DATA VALIDATION'!$D$5),'Programme Description'!G109&lt;&gt;"")),"y","n")</f>
        <v>n</v>
      </c>
      <c r="AI111" t="str">
        <f>IF(OR(AND('Programme Description'!D109='DATA VALIDATION'!$D$4,'Programme Description'!H109=""),AND('Programme Description'!D109&lt;&gt;'DATA VALIDATION'!$D$4,'Programme Description'!H109&lt;&gt;"")),"y","n")</f>
        <v>n</v>
      </c>
      <c r="AJ111" t="str">
        <f>IF(OR(AND(OR('Programme Description'!D109='DATA VALIDATION'!$D$4,'Programme Description'!D109='DATA VALIDATION'!$D$5),'Programme Description'!I109=""),AND(OR('Programme Description'!D109='DATA VALIDATION'!$D$4,'Programme Description'!D109&lt;&gt;'DATA VALIDATION'!$D$5),'Programme Description'!I109&lt;&gt;"")),"y","n")</f>
        <v>n</v>
      </c>
      <c r="AK111" t="str">
        <f>IF(OR(AND('Programme Description'!D109='DATA VALIDATION'!$D$4,'Programme Description'!J109=""),AND('Programme Description'!D109&lt;&gt;'DATA VALIDATION'!$D$4,'Programme Description'!J109&lt;&gt;"")),"y","n")</f>
        <v>n</v>
      </c>
      <c r="AL111" t="str">
        <f>IF(OR(AND('Programme Description'!D109='DATA VALIDATION'!$D$4,'Programme Description'!K109=""),AND('Programme Description'!D109&lt;&gt;'DATA VALIDATION'!$D$4,'Programme Description'!K109&lt;&gt;"")),"y","n")</f>
        <v>n</v>
      </c>
    </row>
    <row r="112" spans="1:38">
      <c r="A112">
        <f t="shared" si="10"/>
        <v>0</v>
      </c>
      <c r="B112">
        <f t="shared" si="11"/>
        <v>1</v>
      </c>
      <c r="C112">
        <f>IF('Programme Description'!B110="",0,1)</f>
        <v>0</v>
      </c>
      <c r="D112">
        <f>IF('Programme Description'!C110="",0,1)</f>
        <v>0</v>
      </c>
      <c r="E112">
        <f>IF('Programme Description'!D110="",0,1)</f>
        <v>0</v>
      </c>
      <c r="F112">
        <f>IF('Programme Description'!E110="",0,1)</f>
        <v>0</v>
      </c>
      <c r="G112">
        <f>IF('Programme Description'!F110="",0,1)</f>
        <v>0</v>
      </c>
      <c r="H112">
        <f>IF('Programme Description'!G110="",0,1)</f>
        <v>0</v>
      </c>
      <c r="I112">
        <f>IF('Programme Description'!H110="",0,1)</f>
        <v>0</v>
      </c>
      <c r="J112">
        <f>IF('Programme Description'!I110="",0,1)</f>
        <v>0</v>
      </c>
      <c r="K112">
        <f>IF('Programme Description'!J110="",0,1)</f>
        <v>0</v>
      </c>
      <c r="L112">
        <f>IF('Programme Description'!K110="",0,1)</f>
        <v>0</v>
      </c>
      <c r="M112" t="str">
        <f t="shared" si="12"/>
        <v>n</v>
      </c>
      <c r="N112" t="str">
        <f t="shared" si="13"/>
        <v>n</v>
      </c>
      <c r="O112" t="str">
        <f>IF('Programme Description'!B112&gt;1,IF(('Programme Description'!B110='Programme Description'!B109+1),"y","n"),"n")</f>
        <v>n</v>
      </c>
      <c r="P112">
        <f t="shared" si="14"/>
        <v>0</v>
      </c>
      <c r="Q112" t="str">
        <f>IF(AND('Programme Description'!B110&lt;&gt;C$3,'Programme Description'!B110&lt;&gt;C$4,'Programme Description'!B110&lt;&gt;C$5,'Programme Description'!B110&lt;&gt;C$6,'Programme Description'!B110&lt;&gt;C$7,'Programme Description'!B110&lt;&gt;C$8),"y","n")</f>
        <v>n</v>
      </c>
      <c r="R112" t="str">
        <f>IF(AND('Programme Description'!D110&lt;&gt;D$3,'Programme Description'!D110&lt;&gt;D$4,'Programme Description'!D110&lt;&gt;D$5,'Programme Description'!D110&lt;&gt;D$6,'Programme Description'!D110&lt;&gt;D$7,'Programme Description'!D110&lt;&gt;D$8),"y","n")</f>
        <v>n</v>
      </c>
      <c r="S112" t="str">
        <f>IF(AND('Programme Description'!E110&lt;&gt;E$3,'Programme Description'!E110&lt;&gt;E$4,'Programme Description'!E110&lt;&gt;E$5,'Programme Description'!E110&lt;&gt;E$6,'Programme Description'!E110&lt;&gt;E$7,'Programme Description'!E110&lt;&gt;E$8),"y","n")</f>
        <v>n</v>
      </c>
      <c r="T112" t="str">
        <f>IF(AND('Programme Description'!F110&lt;&gt;F$3,'Programme Description'!F110&lt;&gt;F$4,'Programme Description'!F110&lt;&gt;F$5),"y","n")</f>
        <v>n</v>
      </c>
      <c r="U112" t="str">
        <f>IF(AND('Programme Description'!H110&lt;&gt;G$3,'Programme Description'!H110&lt;&gt;G$4,'Programme Description'!H110&lt;&gt;G$5),"y","n")</f>
        <v>n</v>
      </c>
      <c r="V112" t="str">
        <f>IF(AND('Programme Description'!K110&lt;&gt;H$3,'Programme Description'!K110&lt;&gt;H$4,'Programme Description'!K110&lt;&gt;H$5,'Programme Description'!K110&lt;&gt;H$6,'Programme Description'!K110&lt;&gt;H$7),"y","n")</f>
        <v>n</v>
      </c>
      <c r="W112">
        <f>IF('Programme Description'!D110='DATA VALIDATION'!$D$4,1,IF('Programme Description'!D110='DATA VALIDATION'!$D$5,2,IF('Programme Description'!D110&lt;&gt;"",3,0)))</f>
        <v>0</v>
      </c>
      <c r="X112" t="str">
        <f t="shared" si="15"/>
        <v>y</v>
      </c>
      <c r="Y112" t="str">
        <f t="shared" si="16"/>
        <v>n</v>
      </c>
      <c r="Z112" t="str">
        <f>IF(AND('Programme Description'!D110='DATA VALIDATION'!$D$5,'DATA VALIDATION'!Y112="n"),"n","y")</f>
        <v>y</v>
      </c>
      <c r="AA112" t="str">
        <f t="shared" si="17"/>
        <v>n</v>
      </c>
      <c r="AB112" t="str">
        <f t="shared" si="18"/>
        <v>y</v>
      </c>
      <c r="AC112" t="str">
        <f t="shared" si="19"/>
        <v>y</v>
      </c>
      <c r="AE112" t="str">
        <f>IF(AND(A112&gt;0,'Programme Description'!D110=""),"y","n")</f>
        <v>n</v>
      </c>
      <c r="AF112" t="str">
        <f>IF(OR(AND('Programme Description'!D110='DATA VALIDATION'!$D$4,'Programme Description'!E110=""),AND('Programme Description'!D110&lt;&gt;'DATA VALIDATION'!$D$4,'Programme Description'!E110&lt;&gt;"")),"y","n")</f>
        <v>n</v>
      </c>
      <c r="AG112" t="str">
        <f>IF(OR(AND('Programme Description'!D110='DATA VALIDATION'!$D$4,'Programme Description'!F110=""),AND('Programme Description'!D110&lt;&gt;'DATA VALIDATION'!$D$4,'Programme Description'!F110&lt;&gt;"")),"y","n")</f>
        <v>n</v>
      </c>
      <c r="AH112" t="str">
        <f>IF(OR(AND(OR('Programme Description'!D110='DATA VALIDATION'!$D$4,'Programme Description'!D110='DATA VALIDATION'!$D$5),'Programme Description'!G110=""),AND(OR('Programme Description'!D110='DATA VALIDATION'!$D$4,'Programme Description'!D110&lt;&gt;'DATA VALIDATION'!$D$5),'Programme Description'!G110&lt;&gt;"")),"y","n")</f>
        <v>n</v>
      </c>
      <c r="AI112" t="str">
        <f>IF(OR(AND('Programme Description'!D110='DATA VALIDATION'!$D$4,'Programme Description'!H110=""),AND('Programme Description'!D110&lt;&gt;'DATA VALIDATION'!$D$4,'Programme Description'!H110&lt;&gt;"")),"y","n")</f>
        <v>n</v>
      </c>
      <c r="AJ112" t="str">
        <f>IF(OR(AND(OR('Programme Description'!D110='DATA VALIDATION'!$D$4,'Programme Description'!D110='DATA VALIDATION'!$D$5),'Programme Description'!I110=""),AND(OR('Programme Description'!D110='DATA VALIDATION'!$D$4,'Programme Description'!D110&lt;&gt;'DATA VALIDATION'!$D$5),'Programme Description'!I110&lt;&gt;"")),"y","n")</f>
        <v>n</v>
      </c>
      <c r="AK112" t="str">
        <f>IF(OR(AND('Programme Description'!D110='DATA VALIDATION'!$D$4,'Programme Description'!J110=""),AND('Programme Description'!D110&lt;&gt;'DATA VALIDATION'!$D$4,'Programme Description'!J110&lt;&gt;"")),"y","n")</f>
        <v>n</v>
      </c>
      <c r="AL112" t="str">
        <f>IF(OR(AND('Programme Description'!D110='DATA VALIDATION'!$D$4,'Programme Description'!K110=""),AND('Programme Description'!D110&lt;&gt;'DATA VALIDATION'!$D$4,'Programme Description'!K110&lt;&gt;"")),"y","n")</f>
        <v>n</v>
      </c>
    </row>
    <row r="113" spans="1:38">
      <c r="A113">
        <f t="shared" si="10"/>
        <v>0</v>
      </c>
      <c r="B113">
        <f t="shared" si="11"/>
        <v>1</v>
      </c>
      <c r="C113">
        <f>IF('Programme Description'!B111="",0,1)</f>
        <v>0</v>
      </c>
      <c r="D113">
        <f>IF('Programme Description'!C111="",0,1)</f>
        <v>0</v>
      </c>
      <c r="E113">
        <f>IF('Programme Description'!D111="",0,1)</f>
        <v>0</v>
      </c>
      <c r="F113">
        <f>IF('Programme Description'!E111="",0,1)</f>
        <v>0</v>
      </c>
      <c r="G113">
        <f>IF('Programme Description'!F111="",0,1)</f>
        <v>0</v>
      </c>
      <c r="H113">
        <f>IF('Programme Description'!G111="",0,1)</f>
        <v>0</v>
      </c>
      <c r="I113">
        <f>IF('Programme Description'!H111="",0,1)</f>
        <v>0</v>
      </c>
      <c r="J113">
        <f>IF('Programme Description'!I111="",0,1)</f>
        <v>0</v>
      </c>
      <c r="K113">
        <f>IF('Programme Description'!J111="",0,1)</f>
        <v>0</v>
      </c>
      <c r="L113">
        <f>IF('Programme Description'!K111="",0,1)</f>
        <v>0</v>
      </c>
      <c r="M113" t="str">
        <f t="shared" si="12"/>
        <v>n</v>
      </c>
      <c r="N113" t="str">
        <f t="shared" si="13"/>
        <v>n</v>
      </c>
      <c r="O113" t="str">
        <f>IF('Programme Description'!B113&gt;1,IF(('Programme Description'!B111='Programme Description'!B110+1),"y","n"),"n")</f>
        <v>n</v>
      </c>
      <c r="P113">
        <f t="shared" si="14"/>
        <v>0</v>
      </c>
      <c r="Q113" t="str">
        <f>IF(AND('Programme Description'!B111&lt;&gt;C$3,'Programme Description'!B111&lt;&gt;C$4,'Programme Description'!B111&lt;&gt;C$5,'Programme Description'!B111&lt;&gt;C$6,'Programme Description'!B111&lt;&gt;C$7,'Programme Description'!B111&lt;&gt;C$8),"y","n")</f>
        <v>n</v>
      </c>
      <c r="R113" t="str">
        <f>IF(AND('Programme Description'!D111&lt;&gt;D$3,'Programme Description'!D111&lt;&gt;D$4,'Programme Description'!D111&lt;&gt;D$5,'Programme Description'!D111&lt;&gt;D$6,'Programme Description'!D111&lt;&gt;D$7,'Programme Description'!D111&lt;&gt;D$8),"y","n")</f>
        <v>n</v>
      </c>
      <c r="S113" t="str">
        <f>IF(AND('Programme Description'!E111&lt;&gt;E$3,'Programme Description'!E111&lt;&gt;E$4,'Programme Description'!E111&lt;&gt;E$5,'Programme Description'!E111&lt;&gt;E$6,'Programme Description'!E111&lt;&gt;E$7,'Programme Description'!E111&lt;&gt;E$8),"y","n")</f>
        <v>n</v>
      </c>
      <c r="T113" t="str">
        <f>IF(AND('Programme Description'!F111&lt;&gt;F$3,'Programme Description'!F111&lt;&gt;F$4,'Programme Description'!F111&lt;&gt;F$5),"y","n")</f>
        <v>n</v>
      </c>
      <c r="U113" t="str">
        <f>IF(AND('Programme Description'!H111&lt;&gt;G$3,'Programme Description'!H111&lt;&gt;G$4,'Programme Description'!H111&lt;&gt;G$5),"y","n")</f>
        <v>n</v>
      </c>
      <c r="V113" t="str">
        <f>IF(AND('Programme Description'!K111&lt;&gt;H$3,'Programme Description'!K111&lt;&gt;H$4,'Programme Description'!K111&lt;&gt;H$5,'Programme Description'!K111&lt;&gt;H$6,'Programme Description'!K111&lt;&gt;H$7),"y","n")</f>
        <v>n</v>
      </c>
      <c r="W113">
        <f>IF('Programme Description'!D111='DATA VALIDATION'!$D$4,1,IF('Programme Description'!D111='DATA VALIDATION'!$D$5,2,IF('Programme Description'!D111&lt;&gt;"",3,0)))</f>
        <v>0</v>
      </c>
      <c r="X113" t="str">
        <f t="shared" si="15"/>
        <v>y</v>
      </c>
      <c r="Y113" t="str">
        <f t="shared" si="16"/>
        <v>n</v>
      </c>
      <c r="Z113" t="str">
        <f>IF(AND('Programme Description'!D111='DATA VALIDATION'!$D$5,'DATA VALIDATION'!Y113="n"),"n","y")</f>
        <v>y</v>
      </c>
      <c r="AA113" t="str">
        <f t="shared" si="17"/>
        <v>n</v>
      </c>
      <c r="AB113" t="str">
        <f t="shared" si="18"/>
        <v>y</v>
      </c>
      <c r="AC113" t="str">
        <f t="shared" si="19"/>
        <v>y</v>
      </c>
      <c r="AE113" t="str">
        <f>IF(AND(A113&gt;0,'Programme Description'!D111=""),"y","n")</f>
        <v>n</v>
      </c>
      <c r="AF113" t="str">
        <f>IF(OR(AND('Programme Description'!D111='DATA VALIDATION'!$D$4,'Programme Description'!E111=""),AND('Programme Description'!D111&lt;&gt;'DATA VALIDATION'!$D$4,'Programme Description'!E111&lt;&gt;"")),"y","n")</f>
        <v>n</v>
      </c>
      <c r="AG113" t="str">
        <f>IF(OR(AND('Programme Description'!D111='DATA VALIDATION'!$D$4,'Programme Description'!F111=""),AND('Programme Description'!D111&lt;&gt;'DATA VALIDATION'!$D$4,'Programme Description'!F111&lt;&gt;"")),"y","n")</f>
        <v>n</v>
      </c>
      <c r="AH113" t="str">
        <f>IF(OR(AND(OR('Programme Description'!D111='DATA VALIDATION'!$D$4,'Programme Description'!D111='DATA VALIDATION'!$D$5),'Programme Description'!G111=""),AND(OR('Programme Description'!D111='DATA VALIDATION'!$D$4,'Programme Description'!D111&lt;&gt;'DATA VALIDATION'!$D$5),'Programme Description'!G111&lt;&gt;"")),"y","n")</f>
        <v>n</v>
      </c>
      <c r="AI113" t="str">
        <f>IF(OR(AND('Programme Description'!D111='DATA VALIDATION'!$D$4,'Programme Description'!H111=""),AND('Programme Description'!D111&lt;&gt;'DATA VALIDATION'!$D$4,'Programme Description'!H111&lt;&gt;"")),"y","n")</f>
        <v>n</v>
      </c>
      <c r="AJ113" t="str">
        <f>IF(OR(AND(OR('Programme Description'!D111='DATA VALIDATION'!$D$4,'Programme Description'!D111='DATA VALIDATION'!$D$5),'Programme Description'!I111=""),AND(OR('Programme Description'!D111='DATA VALIDATION'!$D$4,'Programme Description'!D111&lt;&gt;'DATA VALIDATION'!$D$5),'Programme Description'!I111&lt;&gt;"")),"y","n")</f>
        <v>n</v>
      </c>
      <c r="AK113" t="str">
        <f>IF(OR(AND('Programme Description'!D111='DATA VALIDATION'!$D$4,'Programme Description'!J111=""),AND('Programme Description'!D111&lt;&gt;'DATA VALIDATION'!$D$4,'Programme Description'!J111&lt;&gt;"")),"y","n")</f>
        <v>n</v>
      </c>
      <c r="AL113" t="str">
        <f>IF(OR(AND('Programme Description'!D111='DATA VALIDATION'!$D$4,'Programme Description'!K111=""),AND('Programme Description'!D111&lt;&gt;'DATA VALIDATION'!$D$4,'Programme Description'!K111&lt;&gt;"")),"y","n")</f>
        <v>n</v>
      </c>
    </row>
    <row r="114" spans="1:38">
      <c r="A114">
        <f t="shared" si="10"/>
        <v>0</v>
      </c>
      <c r="B114">
        <f t="shared" si="11"/>
        <v>1</v>
      </c>
      <c r="C114">
        <f>IF('Programme Description'!B112="",0,1)</f>
        <v>0</v>
      </c>
      <c r="D114">
        <f>IF('Programme Description'!C112="",0,1)</f>
        <v>0</v>
      </c>
      <c r="E114">
        <f>IF('Programme Description'!D112="",0,1)</f>
        <v>0</v>
      </c>
      <c r="F114">
        <f>IF('Programme Description'!E112="",0,1)</f>
        <v>0</v>
      </c>
      <c r="G114">
        <f>IF('Programme Description'!F112="",0,1)</f>
        <v>0</v>
      </c>
      <c r="H114">
        <f>IF('Programme Description'!G112="",0,1)</f>
        <v>0</v>
      </c>
      <c r="I114">
        <f>IF('Programme Description'!H112="",0,1)</f>
        <v>0</v>
      </c>
      <c r="J114">
        <f>IF('Programme Description'!I112="",0,1)</f>
        <v>0</v>
      </c>
      <c r="K114">
        <f>IF('Programme Description'!J112="",0,1)</f>
        <v>0</v>
      </c>
      <c r="L114">
        <f>IF('Programme Description'!K112="",0,1)</f>
        <v>0</v>
      </c>
      <c r="M114" t="str">
        <f t="shared" si="12"/>
        <v>n</v>
      </c>
      <c r="N114" t="str">
        <f t="shared" si="13"/>
        <v>n</v>
      </c>
      <c r="O114" t="str">
        <f>IF('Programme Description'!B114&gt;1,IF(('Programme Description'!B112='Programme Description'!B111+1),"y","n"),"n")</f>
        <v>n</v>
      </c>
      <c r="P114">
        <f t="shared" si="14"/>
        <v>0</v>
      </c>
      <c r="Q114" t="str">
        <f>IF(AND('Programme Description'!B112&lt;&gt;C$3,'Programme Description'!B112&lt;&gt;C$4,'Programme Description'!B112&lt;&gt;C$5,'Programme Description'!B112&lt;&gt;C$6,'Programme Description'!B112&lt;&gt;C$7,'Programme Description'!B112&lt;&gt;C$8),"y","n")</f>
        <v>n</v>
      </c>
      <c r="R114" t="str">
        <f>IF(AND('Programme Description'!D112&lt;&gt;D$3,'Programme Description'!D112&lt;&gt;D$4,'Programme Description'!D112&lt;&gt;D$5,'Programme Description'!D112&lt;&gt;D$6,'Programme Description'!D112&lt;&gt;D$7,'Programme Description'!D112&lt;&gt;D$8),"y","n")</f>
        <v>n</v>
      </c>
      <c r="S114" t="str">
        <f>IF(AND('Programme Description'!E112&lt;&gt;E$3,'Programme Description'!E112&lt;&gt;E$4,'Programme Description'!E112&lt;&gt;E$5,'Programme Description'!E112&lt;&gt;E$6,'Programme Description'!E112&lt;&gt;E$7,'Programme Description'!E112&lt;&gt;E$8),"y","n")</f>
        <v>n</v>
      </c>
      <c r="T114" t="str">
        <f>IF(AND('Programme Description'!F112&lt;&gt;F$3,'Programme Description'!F112&lt;&gt;F$4,'Programme Description'!F112&lt;&gt;F$5),"y","n")</f>
        <v>n</v>
      </c>
      <c r="U114" t="str">
        <f>IF(AND('Programme Description'!H112&lt;&gt;G$3,'Programme Description'!H112&lt;&gt;G$4,'Programme Description'!H112&lt;&gt;G$5),"y","n")</f>
        <v>n</v>
      </c>
      <c r="V114" t="str">
        <f>IF(AND('Programme Description'!K112&lt;&gt;H$3,'Programme Description'!K112&lt;&gt;H$4,'Programme Description'!K112&lt;&gt;H$5,'Programme Description'!K112&lt;&gt;H$6,'Programme Description'!K112&lt;&gt;H$7),"y","n")</f>
        <v>n</v>
      </c>
      <c r="W114">
        <f>IF('Programme Description'!D112='DATA VALIDATION'!$D$4,1,IF('Programme Description'!D112='DATA VALIDATION'!$D$5,2,IF('Programme Description'!D112&lt;&gt;"",3,0)))</f>
        <v>0</v>
      </c>
      <c r="X114" t="str">
        <f t="shared" si="15"/>
        <v>y</v>
      </c>
      <c r="Y114" t="str">
        <f t="shared" si="16"/>
        <v>n</v>
      </c>
      <c r="Z114" t="str">
        <f>IF(AND('Programme Description'!D112='DATA VALIDATION'!$D$5,'DATA VALIDATION'!Y114="n"),"n","y")</f>
        <v>y</v>
      </c>
      <c r="AA114" t="str">
        <f t="shared" si="17"/>
        <v>n</v>
      </c>
      <c r="AB114" t="str">
        <f t="shared" si="18"/>
        <v>y</v>
      </c>
      <c r="AC114" t="str">
        <f t="shared" si="19"/>
        <v>y</v>
      </c>
      <c r="AE114" t="str">
        <f>IF(AND(A114&gt;0,'Programme Description'!D112=""),"y","n")</f>
        <v>n</v>
      </c>
      <c r="AF114" t="str">
        <f>IF(OR(AND('Programme Description'!D112='DATA VALIDATION'!$D$4,'Programme Description'!E112=""),AND('Programme Description'!D112&lt;&gt;'DATA VALIDATION'!$D$4,'Programme Description'!E112&lt;&gt;"")),"y","n")</f>
        <v>n</v>
      </c>
      <c r="AG114" t="str">
        <f>IF(OR(AND('Programme Description'!D112='DATA VALIDATION'!$D$4,'Programme Description'!F112=""),AND('Programme Description'!D112&lt;&gt;'DATA VALIDATION'!$D$4,'Programme Description'!F112&lt;&gt;"")),"y","n")</f>
        <v>n</v>
      </c>
      <c r="AH114" t="str">
        <f>IF(OR(AND(OR('Programme Description'!D112='DATA VALIDATION'!$D$4,'Programme Description'!D112='DATA VALIDATION'!$D$5),'Programme Description'!G112=""),AND(OR('Programme Description'!D112='DATA VALIDATION'!$D$4,'Programme Description'!D112&lt;&gt;'DATA VALIDATION'!$D$5),'Programme Description'!G112&lt;&gt;"")),"y","n")</f>
        <v>n</v>
      </c>
      <c r="AI114" t="str">
        <f>IF(OR(AND('Programme Description'!D112='DATA VALIDATION'!$D$4,'Programme Description'!H112=""),AND('Programme Description'!D112&lt;&gt;'DATA VALIDATION'!$D$4,'Programme Description'!H112&lt;&gt;"")),"y","n")</f>
        <v>n</v>
      </c>
      <c r="AJ114" t="str">
        <f>IF(OR(AND(OR('Programme Description'!D112='DATA VALIDATION'!$D$4,'Programme Description'!D112='DATA VALIDATION'!$D$5),'Programme Description'!I112=""),AND(OR('Programme Description'!D112='DATA VALIDATION'!$D$4,'Programme Description'!D112&lt;&gt;'DATA VALIDATION'!$D$5),'Programme Description'!I112&lt;&gt;"")),"y","n")</f>
        <v>n</v>
      </c>
      <c r="AK114" t="str">
        <f>IF(OR(AND('Programme Description'!D112='DATA VALIDATION'!$D$4,'Programme Description'!J112=""),AND('Programme Description'!D112&lt;&gt;'DATA VALIDATION'!$D$4,'Programme Description'!J112&lt;&gt;"")),"y","n")</f>
        <v>n</v>
      </c>
      <c r="AL114" t="str">
        <f>IF(OR(AND('Programme Description'!D112='DATA VALIDATION'!$D$4,'Programme Description'!K112=""),AND('Programme Description'!D112&lt;&gt;'DATA VALIDATION'!$D$4,'Programme Description'!K112&lt;&gt;"")),"y","n")</f>
        <v>n</v>
      </c>
    </row>
    <row r="115" spans="1:38">
      <c r="A115">
        <f t="shared" si="10"/>
        <v>0</v>
      </c>
      <c r="B115">
        <f t="shared" si="11"/>
        <v>1</v>
      </c>
      <c r="C115">
        <f>IF('Programme Description'!B113="",0,1)</f>
        <v>0</v>
      </c>
      <c r="D115">
        <f>IF('Programme Description'!C113="",0,1)</f>
        <v>0</v>
      </c>
      <c r="E115">
        <f>IF('Programme Description'!D113="",0,1)</f>
        <v>0</v>
      </c>
      <c r="F115">
        <f>IF('Programme Description'!E113="",0,1)</f>
        <v>0</v>
      </c>
      <c r="G115">
        <f>IF('Programme Description'!F113="",0,1)</f>
        <v>0</v>
      </c>
      <c r="H115">
        <f>IF('Programme Description'!G113="",0,1)</f>
        <v>0</v>
      </c>
      <c r="I115">
        <f>IF('Programme Description'!H113="",0,1)</f>
        <v>0</v>
      </c>
      <c r="J115">
        <f>IF('Programme Description'!I113="",0,1)</f>
        <v>0</v>
      </c>
      <c r="K115">
        <f>IF('Programme Description'!J113="",0,1)</f>
        <v>0</v>
      </c>
      <c r="L115">
        <f>IF('Programme Description'!K113="",0,1)</f>
        <v>0</v>
      </c>
      <c r="M115" t="str">
        <f t="shared" si="12"/>
        <v>n</v>
      </c>
      <c r="N115" t="str">
        <f t="shared" si="13"/>
        <v>n</v>
      </c>
      <c r="O115" t="str">
        <f>IF('Programme Description'!B115&gt;1,IF(('Programme Description'!B113='Programme Description'!B112+1),"y","n"),"n")</f>
        <v>n</v>
      </c>
      <c r="P115">
        <f t="shared" si="14"/>
        <v>0</v>
      </c>
      <c r="Q115" t="str">
        <f>IF(AND('Programme Description'!B113&lt;&gt;C$3,'Programme Description'!B113&lt;&gt;C$4,'Programme Description'!B113&lt;&gt;C$5,'Programme Description'!B113&lt;&gt;C$6,'Programme Description'!B113&lt;&gt;C$7,'Programme Description'!B113&lt;&gt;C$8),"y","n")</f>
        <v>n</v>
      </c>
      <c r="R115" t="str">
        <f>IF(AND('Programme Description'!D113&lt;&gt;D$3,'Programme Description'!D113&lt;&gt;D$4,'Programme Description'!D113&lt;&gt;D$5,'Programme Description'!D113&lt;&gt;D$6,'Programme Description'!D113&lt;&gt;D$7,'Programme Description'!D113&lt;&gt;D$8),"y","n")</f>
        <v>n</v>
      </c>
      <c r="S115" t="str">
        <f>IF(AND('Programme Description'!E113&lt;&gt;E$3,'Programme Description'!E113&lt;&gt;E$4,'Programme Description'!E113&lt;&gt;E$5,'Programme Description'!E113&lt;&gt;E$6,'Programme Description'!E113&lt;&gt;E$7,'Programme Description'!E113&lt;&gt;E$8),"y","n")</f>
        <v>n</v>
      </c>
      <c r="T115" t="str">
        <f>IF(AND('Programme Description'!F113&lt;&gt;F$3,'Programme Description'!F113&lt;&gt;F$4,'Programme Description'!F113&lt;&gt;F$5),"y","n")</f>
        <v>n</v>
      </c>
      <c r="U115" t="str">
        <f>IF(AND('Programme Description'!H113&lt;&gt;G$3,'Programme Description'!H113&lt;&gt;G$4,'Programme Description'!H113&lt;&gt;G$5),"y","n")</f>
        <v>n</v>
      </c>
      <c r="V115" t="str">
        <f>IF(AND('Programme Description'!K113&lt;&gt;H$3,'Programme Description'!K113&lt;&gt;H$4,'Programme Description'!K113&lt;&gt;H$5,'Programme Description'!K113&lt;&gt;H$6,'Programme Description'!K113&lt;&gt;H$7),"y","n")</f>
        <v>n</v>
      </c>
      <c r="W115">
        <f>IF('Programme Description'!D113='DATA VALIDATION'!$D$4,1,IF('Programme Description'!D113='DATA VALIDATION'!$D$5,2,IF('Programme Description'!D113&lt;&gt;"",3,0)))</f>
        <v>0</v>
      </c>
      <c r="X115" t="str">
        <f t="shared" si="15"/>
        <v>y</v>
      </c>
      <c r="Y115" t="str">
        <f t="shared" si="16"/>
        <v>n</v>
      </c>
      <c r="Z115" t="str">
        <f>IF(AND('Programme Description'!D113='DATA VALIDATION'!$D$5,'DATA VALIDATION'!Y115="n"),"n","y")</f>
        <v>y</v>
      </c>
      <c r="AA115" t="str">
        <f t="shared" si="17"/>
        <v>n</v>
      </c>
      <c r="AB115" t="str">
        <f t="shared" si="18"/>
        <v>y</v>
      </c>
      <c r="AC115" t="str">
        <f t="shared" si="19"/>
        <v>y</v>
      </c>
      <c r="AE115" t="str">
        <f>IF(AND(A115&gt;0,'Programme Description'!D113=""),"y","n")</f>
        <v>n</v>
      </c>
      <c r="AF115" t="str">
        <f>IF(OR(AND('Programme Description'!D113='DATA VALIDATION'!$D$4,'Programme Description'!E113=""),AND('Programme Description'!D113&lt;&gt;'DATA VALIDATION'!$D$4,'Programme Description'!E113&lt;&gt;"")),"y","n")</f>
        <v>n</v>
      </c>
      <c r="AG115" t="str">
        <f>IF(OR(AND('Programme Description'!D113='DATA VALIDATION'!$D$4,'Programme Description'!F113=""),AND('Programme Description'!D113&lt;&gt;'DATA VALIDATION'!$D$4,'Programme Description'!F113&lt;&gt;"")),"y","n")</f>
        <v>n</v>
      </c>
      <c r="AH115" t="str">
        <f>IF(OR(AND(OR('Programme Description'!D113='DATA VALIDATION'!$D$4,'Programme Description'!D113='DATA VALIDATION'!$D$5),'Programme Description'!G113=""),AND(OR('Programme Description'!D113='DATA VALIDATION'!$D$4,'Programme Description'!D113&lt;&gt;'DATA VALIDATION'!$D$5),'Programme Description'!G113&lt;&gt;"")),"y","n")</f>
        <v>n</v>
      </c>
      <c r="AI115" t="str">
        <f>IF(OR(AND('Programme Description'!D113='DATA VALIDATION'!$D$4,'Programme Description'!H113=""),AND('Programme Description'!D113&lt;&gt;'DATA VALIDATION'!$D$4,'Programme Description'!H113&lt;&gt;"")),"y","n")</f>
        <v>n</v>
      </c>
      <c r="AJ115" t="str">
        <f>IF(OR(AND(OR('Programme Description'!D113='DATA VALIDATION'!$D$4,'Programme Description'!D113='DATA VALIDATION'!$D$5),'Programme Description'!I113=""),AND(OR('Programme Description'!D113='DATA VALIDATION'!$D$4,'Programme Description'!D113&lt;&gt;'DATA VALIDATION'!$D$5),'Programme Description'!I113&lt;&gt;"")),"y","n")</f>
        <v>n</v>
      </c>
      <c r="AK115" t="str">
        <f>IF(OR(AND('Programme Description'!D113='DATA VALIDATION'!$D$4,'Programme Description'!J113=""),AND('Programme Description'!D113&lt;&gt;'DATA VALIDATION'!$D$4,'Programme Description'!J113&lt;&gt;"")),"y","n")</f>
        <v>n</v>
      </c>
      <c r="AL115" t="str">
        <f>IF(OR(AND('Programme Description'!D113='DATA VALIDATION'!$D$4,'Programme Description'!K113=""),AND('Programme Description'!D113&lt;&gt;'DATA VALIDATION'!$D$4,'Programme Description'!K113&lt;&gt;"")),"y","n")</f>
        <v>n</v>
      </c>
    </row>
    <row r="116" spans="1:38">
      <c r="A116">
        <f t="shared" si="10"/>
        <v>0</v>
      </c>
      <c r="B116">
        <f t="shared" si="11"/>
        <v>1</v>
      </c>
      <c r="C116">
        <f>IF('Programme Description'!B114="",0,1)</f>
        <v>0</v>
      </c>
      <c r="D116">
        <f>IF('Programme Description'!C114="",0,1)</f>
        <v>0</v>
      </c>
      <c r="E116">
        <f>IF('Programme Description'!D114="",0,1)</f>
        <v>0</v>
      </c>
      <c r="F116">
        <f>IF('Programme Description'!E114="",0,1)</f>
        <v>0</v>
      </c>
      <c r="G116">
        <f>IF('Programme Description'!F114="",0,1)</f>
        <v>0</v>
      </c>
      <c r="H116">
        <f>IF('Programme Description'!G114="",0,1)</f>
        <v>0</v>
      </c>
      <c r="I116">
        <f>IF('Programme Description'!H114="",0,1)</f>
        <v>0</v>
      </c>
      <c r="J116">
        <f>IF('Programme Description'!I114="",0,1)</f>
        <v>0</v>
      </c>
      <c r="K116">
        <f>IF('Programme Description'!J114="",0,1)</f>
        <v>0</v>
      </c>
      <c r="L116">
        <f>IF('Programme Description'!K114="",0,1)</f>
        <v>0</v>
      </c>
      <c r="M116" t="str">
        <f t="shared" si="12"/>
        <v>n</v>
      </c>
      <c r="N116" t="str">
        <f t="shared" si="13"/>
        <v>n</v>
      </c>
      <c r="O116" t="str">
        <f>IF('Programme Description'!B116&gt;1,IF(('Programme Description'!B114='Programme Description'!B113+1),"y","n"),"n")</f>
        <v>n</v>
      </c>
      <c r="P116">
        <f t="shared" si="14"/>
        <v>0</v>
      </c>
      <c r="Q116" t="str">
        <f>IF(AND('Programme Description'!B114&lt;&gt;C$3,'Programme Description'!B114&lt;&gt;C$4,'Programme Description'!B114&lt;&gt;C$5,'Programme Description'!B114&lt;&gt;C$6,'Programme Description'!B114&lt;&gt;C$7,'Programme Description'!B114&lt;&gt;C$8),"y","n")</f>
        <v>n</v>
      </c>
      <c r="R116" t="str">
        <f>IF(AND('Programme Description'!D114&lt;&gt;D$3,'Programme Description'!D114&lt;&gt;D$4,'Programme Description'!D114&lt;&gt;D$5,'Programme Description'!D114&lt;&gt;D$6,'Programme Description'!D114&lt;&gt;D$7,'Programme Description'!D114&lt;&gt;D$8),"y","n")</f>
        <v>n</v>
      </c>
      <c r="S116" t="str">
        <f>IF(AND('Programme Description'!E114&lt;&gt;E$3,'Programme Description'!E114&lt;&gt;E$4,'Programme Description'!E114&lt;&gt;E$5,'Programme Description'!E114&lt;&gt;E$6,'Programme Description'!E114&lt;&gt;E$7,'Programme Description'!E114&lt;&gt;E$8),"y","n")</f>
        <v>n</v>
      </c>
      <c r="T116" t="str">
        <f>IF(AND('Programme Description'!F114&lt;&gt;F$3,'Programme Description'!F114&lt;&gt;F$4,'Programme Description'!F114&lt;&gt;F$5),"y","n")</f>
        <v>n</v>
      </c>
      <c r="U116" t="str">
        <f>IF(AND('Programme Description'!H114&lt;&gt;G$3,'Programme Description'!H114&lt;&gt;G$4,'Programme Description'!H114&lt;&gt;G$5),"y","n")</f>
        <v>n</v>
      </c>
      <c r="V116" t="str">
        <f>IF(AND('Programme Description'!K114&lt;&gt;H$3,'Programme Description'!K114&lt;&gt;H$4,'Programme Description'!K114&lt;&gt;H$5,'Programme Description'!K114&lt;&gt;H$6,'Programme Description'!K114&lt;&gt;H$7),"y","n")</f>
        <v>n</v>
      </c>
      <c r="W116">
        <f>IF('Programme Description'!D114='DATA VALIDATION'!$D$4,1,IF('Programme Description'!D114='DATA VALIDATION'!$D$5,2,IF('Programme Description'!D114&lt;&gt;"",3,0)))</f>
        <v>0</v>
      </c>
      <c r="X116" t="str">
        <f t="shared" si="15"/>
        <v>y</v>
      </c>
      <c r="Y116" t="str">
        <f t="shared" si="16"/>
        <v>n</v>
      </c>
      <c r="Z116" t="str">
        <f>IF(AND('Programme Description'!D114='DATA VALIDATION'!$D$5,'DATA VALIDATION'!Y116="n"),"n","y")</f>
        <v>y</v>
      </c>
      <c r="AA116" t="str">
        <f t="shared" si="17"/>
        <v>n</v>
      </c>
      <c r="AB116" t="str">
        <f t="shared" si="18"/>
        <v>y</v>
      </c>
      <c r="AC116" t="str">
        <f t="shared" si="19"/>
        <v>y</v>
      </c>
      <c r="AE116" t="str">
        <f>IF(AND(A116&gt;0,'Programme Description'!D114=""),"y","n")</f>
        <v>n</v>
      </c>
      <c r="AF116" t="str">
        <f>IF(OR(AND('Programme Description'!D114='DATA VALIDATION'!$D$4,'Programme Description'!E114=""),AND('Programme Description'!D114&lt;&gt;'DATA VALIDATION'!$D$4,'Programme Description'!E114&lt;&gt;"")),"y","n")</f>
        <v>n</v>
      </c>
      <c r="AG116" t="str">
        <f>IF(OR(AND('Programme Description'!D114='DATA VALIDATION'!$D$4,'Programme Description'!F114=""),AND('Programme Description'!D114&lt;&gt;'DATA VALIDATION'!$D$4,'Programme Description'!F114&lt;&gt;"")),"y","n")</f>
        <v>n</v>
      </c>
      <c r="AH116" t="str">
        <f>IF(OR(AND(OR('Programme Description'!D114='DATA VALIDATION'!$D$4,'Programme Description'!D114='DATA VALIDATION'!$D$5),'Programme Description'!G114=""),AND(OR('Programme Description'!D114='DATA VALIDATION'!$D$4,'Programme Description'!D114&lt;&gt;'DATA VALIDATION'!$D$5),'Programme Description'!G114&lt;&gt;"")),"y","n")</f>
        <v>n</v>
      </c>
      <c r="AI116" t="str">
        <f>IF(OR(AND('Programme Description'!D114='DATA VALIDATION'!$D$4,'Programme Description'!H114=""),AND('Programme Description'!D114&lt;&gt;'DATA VALIDATION'!$D$4,'Programme Description'!H114&lt;&gt;"")),"y","n")</f>
        <v>n</v>
      </c>
      <c r="AJ116" t="str">
        <f>IF(OR(AND(OR('Programme Description'!D114='DATA VALIDATION'!$D$4,'Programme Description'!D114='DATA VALIDATION'!$D$5),'Programme Description'!I114=""),AND(OR('Programme Description'!D114='DATA VALIDATION'!$D$4,'Programme Description'!D114&lt;&gt;'DATA VALIDATION'!$D$5),'Programme Description'!I114&lt;&gt;"")),"y","n")</f>
        <v>n</v>
      </c>
      <c r="AK116" t="str">
        <f>IF(OR(AND('Programme Description'!D114='DATA VALIDATION'!$D$4,'Programme Description'!J114=""),AND('Programme Description'!D114&lt;&gt;'DATA VALIDATION'!$D$4,'Programme Description'!J114&lt;&gt;"")),"y","n")</f>
        <v>n</v>
      </c>
      <c r="AL116" t="str">
        <f>IF(OR(AND('Programme Description'!D114='DATA VALIDATION'!$D$4,'Programme Description'!K114=""),AND('Programme Description'!D114&lt;&gt;'DATA VALIDATION'!$D$4,'Programme Description'!K114&lt;&gt;"")),"y","n")</f>
        <v>n</v>
      </c>
    </row>
    <row r="117" spans="1:38">
      <c r="A117">
        <f t="shared" si="10"/>
        <v>0</v>
      </c>
      <c r="B117">
        <f t="shared" si="11"/>
        <v>1</v>
      </c>
      <c r="C117">
        <f>IF('Programme Description'!B115="",0,1)</f>
        <v>0</v>
      </c>
      <c r="D117">
        <f>IF('Programme Description'!C115="",0,1)</f>
        <v>0</v>
      </c>
      <c r="E117">
        <f>IF('Programme Description'!D115="",0,1)</f>
        <v>0</v>
      </c>
      <c r="F117">
        <f>IF('Programme Description'!E115="",0,1)</f>
        <v>0</v>
      </c>
      <c r="G117">
        <f>IF('Programme Description'!F115="",0,1)</f>
        <v>0</v>
      </c>
      <c r="H117">
        <f>IF('Programme Description'!G115="",0,1)</f>
        <v>0</v>
      </c>
      <c r="I117">
        <f>IF('Programme Description'!H115="",0,1)</f>
        <v>0</v>
      </c>
      <c r="J117">
        <f>IF('Programme Description'!I115="",0,1)</f>
        <v>0</v>
      </c>
      <c r="K117">
        <f>IF('Programme Description'!J115="",0,1)</f>
        <v>0</v>
      </c>
      <c r="L117">
        <f>IF('Programme Description'!K115="",0,1)</f>
        <v>0</v>
      </c>
      <c r="M117" t="str">
        <f t="shared" si="12"/>
        <v>n</v>
      </c>
      <c r="N117" t="str">
        <f t="shared" si="13"/>
        <v>n</v>
      </c>
      <c r="O117" t="str">
        <f>IF('Programme Description'!B117&gt;1,IF(('Programme Description'!B115='Programme Description'!B114+1),"y","n"),"n")</f>
        <v>n</v>
      </c>
      <c r="P117">
        <f t="shared" si="14"/>
        <v>0</v>
      </c>
      <c r="Q117" t="str">
        <f>IF(AND('Programme Description'!B115&lt;&gt;C$3,'Programme Description'!B115&lt;&gt;C$4,'Programme Description'!B115&lt;&gt;C$5,'Programme Description'!B115&lt;&gt;C$6,'Programme Description'!B115&lt;&gt;C$7,'Programme Description'!B115&lt;&gt;C$8),"y","n")</f>
        <v>n</v>
      </c>
      <c r="R117" t="str">
        <f>IF(AND('Programme Description'!D115&lt;&gt;D$3,'Programme Description'!D115&lt;&gt;D$4,'Programme Description'!D115&lt;&gt;D$5,'Programme Description'!D115&lt;&gt;D$6,'Programme Description'!D115&lt;&gt;D$7,'Programme Description'!D115&lt;&gt;D$8),"y","n")</f>
        <v>n</v>
      </c>
      <c r="S117" t="str">
        <f>IF(AND('Programme Description'!E115&lt;&gt;E$3,'Programme Description'!E115&lt;&gt;E$4,'Programme Description'!E115&lt;&gt;E$5,'Programme Description'!E115&lt;&gt;E$6,'Programme Description'!E115&lt;&gt;E$7,'Programme Description'!E115&lt;&gt;E$8),"y","n")</f>
        <v>n</v>
      </c>
      <c r="T117" t="str">
        <f>IF(AND('Programme Description'!F115&lt;&gt;F$3,'Programme Description'!F115&lt;&gt;F$4,'Programme Description'!F115&lt;&gt;F$5),"y","n")</f>
        <v>n</v>
      </c>
      <c r="U117" t="str">
        <f>IF(AND('Programme Description'!H115&lt;&gt;G$3,'Programme Description'!H115&lt;&gt;G$4,'Programme Description'!H115&lt;&gt;G$5),"y","n")</f>
        <v>n</v>
      </c>
      <c r="V117" t="str">
        <f>IF(AND('Programme Description'!K115&lt;&gt;H$3,'Programme Description'!K115&lt;&gt;H$4,'Programme Description'!K115&lt;&gt;H$5,'Programme Description'!K115&lt;&gt;H$6,'Programme Description'!K115&lt;&gt;H$7),"y","n")</f>
        <v>n</v>
      </c>
      <c r="W117">
        <f>IF('Programme Description'!D115='DATA VALIDATION'!$D$4,1,IF('Programme Description'!D115='DATA VALIDATION'!$D$5,2,IF('Programme Description'!D115&lt;&gt;"",3,0)))</f>
        <v>0</v>
      </c>
      <c r="X117" t="str">
        <f t="shared" si="15"/>
        <v>y</v>
      </c>
      <c r="Y117" t="str">
        <f t="shared" si="16"/>
        <v>n</v>
      </c>
      <c r="Z117" t="str">
        <f>IF(AND('Programme Description'!D115='DATA VALIDATION'!$D$5,'DATA VALIDATION'!Y117="n"),"n","y")</f>
        <v>y</v>
      </c>
      <c r="AA117" t="str">
        <f t="shared" si="17"/>
        <v>n</v>
      </c>
      <c r="AB117" t="str">
        <f t="shared" si="18"/>
        <v>y</v>
      </c>
      <c r="AC117" t="str">
        <f t="shared" si="19"/>
        <v>y</v>
      </c>
      <c r="AE117" t="str">
        <f>IF(AND(A117&gt;0,'Programme Description'!D115=""),"y","n")</f>
        <v>n</v>
      </c>
      <c r="AF117" t="str">
        <f>IF(OR(AND('Programme Description'!D115='DATA VALIDATION'!$D$4,'Programme Description'!E115=""),AND('Programme Description'!D115&lt;&gt;'DATA VALIDATION'!$D$4,'Programme Description'!E115&lt;&gt;"")),"y","n")</f>
        <v>n</v>
      </c>
      <c r="AG117" t="str">
        <f>IF(OR(AND('Programme Description'!D115='DATA VALIDATION'!$D$4,'Programme Description'!F115=""),AND('Programme Description'!D115&lt;&gt;'DATA VALIDATION'!$D$4,'Programme Description'!F115&lt;&gt;"")),"y","n")</f>
        <v>n</v>
      </c>
      <c r="AH117" t="str">
        <f>IF(OR(AND(OR('Programme Description'!D115='DATA VALIDATION'!$D$4,'Programme Description'!D115='DATA VALIDATION'!$D$5),'Programme Description'!G115=""),AND(OR('Programme Description'!D115='DATA VALIDATION'!$D$4,'Programme Description'!D115&lt;&gt;'DATA VALIDATION'!$D$5),'Programme Description'!G115&lt;&gt;"")),"y","n")</f>
        <v>n</v>
      </c>
      <c r="AI117" t="str">
        <f>IF(OR(AND('Programme Description'!D115='DATA VALIDATION'!$D$4,'Programme Description'!H115=""),AND('Programme Description'!D115&lt;&gt;'DATA VALIDATION'!$D$4,'Programme Description'!H115&lt;&gt;"")),"y","n")</f>
        <v>n</v>
      </c>
      <c r="AJ117" t="str">
        <f>IF(OR(AND(OR('Programme Description'!D115='DATA VALIDATION'!$D$4,'Programme Description'!D115='DATA VALIDATION'!$D$5),'Programme Description'!I115=""),AND(OR('Programme Description'!D115='DATA VALIDATION'!$D$4,'Programme Description'!D115&lt;&gt;'DATA VALIDATION'!$D$5),'Programme Description'!I115&lt;&gt;"")),"y","n")</f>
        <v>n</v>
      </c>
      <c r="AK117" t="str">
        <f>IF(OR(AND('Programme Description'!D115='DATA VALIDATION'!$D$4,'Programme Description'!J115=""),AND('Programme Description'!D115&lt;&gt;'DATA VALIDATION'!$D$4,'Programme Description'!J115&lt;&gt;"")),"y","n")</f>
        <v>n</v>
      </c>
      <c r="AL117" t="str">
        <f>IF(OR(AND('Programme Description'!D115='DATA VALIDATION'!$D$4,'Programme Description'!K115=""),AND('Programme Description'!D115&lt;&gt;'DATA VALIDATION'!$D$4,'Programme Description'!K115&lt;&gt;"")),"y","n")</f>
        <v>n</v>
      </c>
    </row>
    <row r="118" spans="1:38">
      <c r="A118">
        <f t="shared" si="10"/>
        <v>0</v>
      </c>
      <c r="B118">
        <f t="shared" si="11"/>
        <v>1</v>
      </c>
      <c r="C118">
        <f>IF('Programme Description'!B116="",0,1)</f>
        <v>0</v>
      </c>
      <c r="D118">
        <f>IF('Programme Description'!C116="",0,1)</f>
        <v>0</v>
      </c>
      <c r="E118">
        <f>IF('Programme Description'!D116="",0,1)</f>
        <v>0</v>
      </c>
      <c r="F118">
        <f>IF('Programme Description'!E116="",0,1)</f>
        <v>0</v>
      </c>
      <c r="G118">
        <f>IF('Programme Description'!F116="",0,1)</f>
        <v>0</v>
      </c>
      <c r="H118">
        <f>IF('Programme Description'!G116="",0,1)</f>
        <v>0</v>
      </c>
      <c r="I118">
        <f>IF('Programme Description'!H116="",0,1)</f>
        <v>0</v>
      </c>
      <c r="J118">
        <f>IF('Programme Description'!I116="",0,1)</f>
        <v>0</v>
      </c>
      <c r="K118">
        <f>IF('Programme Description'!J116="",0,1)</f>
        <v>0</v>
      </c>
      <c r="L118">
        <f>IF('Programme Description'!K116="",0,1)</f>
        <v>0</v>
      </c>
      <c r="M118" t="str">
        <f t="shared" si="12"/>
        <v>n</v>
      </c>
      <c r="N118" t="str">
        <f t="shared" si="13"/>
        <v>n</v>
      </c>
      <c r="O118" t="str">
        <f>IF('Programme Description'!B118&gt;1,IF(('Programme Description'!B116='Programme Description'!B115+1),"y","n"),"n")</f>
        <v>n</v>
      </c>
      <c r="P118">
        <f t="shared" si="14"/>
        <v>0</v>
      </c>
      <c r="Q118" t="str">
        <f>IF(AND('Programme Description'!B116&lt;&gt;C$3,'Programme Description'!B116&lt;&gt;C$4,'Programme Description'!B116&lt;&gt;C$5,'Programme Description'!B116&lt;&gt;C$6,'Programme Description'!B116&lt;&gt;C$7,'Programme Description'!B116&lt;&gt;C$8),"y","n")</f>
        <v>n</v>
      </c>
      <c r="R118" t="str">
        <f>IF(AND('Programme Description'!D116&lt;&gt;D$3,'Programme Description'!D116&lt;&gt;D$4,'Programme Description'!D116&lt;&gt;D$5,'Programme Description'!D116&lt;&gt;D$6,'Programme Description'!D116&lt;&gt;D$7,'Programme Description'!D116&lt;&gt;D$8),"y","n")</f>
        <v>n</v>
      </c>
      <c r="S118" t="str">
        <f>IF(AND('Programme Description'!E116&lt;&gt;E$3,'Programme Description'!E116&lt;&gt;E$4,'Programme Description'!E116&lt;&gt;E$5,'Programme Description'!E116&lt;&gt;E$6,'Programme Description'!E116&lt;&gt;E$7,'Programme Description'!E116&lt;&gt;E$8),"y","n")</f>
        <v>n</v>
      </c>
      <c r="T118" t="str">
        <f>IF(AND('Programme Description'!F116&lt;&gt;F$3,'Programme Description'!F116&lt;&gt;F$4,'Programme Description'!F116&lt;&gt;F$5),"y","n")</f>
        <v>n</v>
      </c>
      <c r="U118" t="str">
        <f>IF(AND('Programme Description'!H116&lt;&gt;G$3,'Programme Description'!H116&lt;&gt;G$4,'Programme Description'!H116&lt;&gt;G$5),"y","n")</f>
        <v>n</v>
      </c>
      <c r="V118" t="str">
        <f>IF(AND('Programme Description'!K116&lt;&gt;H$3,'Programme Description'!K116&lt;&gt;H$4,'Programme Description'!K116&lt;&gt;H$5,'Programme Description'!K116&lt;&gt;H$6,'Programme Description'!K116&lt;&gt;H$7),"y","n")</f>
        <v>n</v>
      </c>
      <c r="W118">
        <f>IF('Programme Description'!D116='DATA VALIDATION'!$D$4,1,IF('Programme Description'!D116='DATA VALIDATION'!$D$5,2,IF('Programme Description'!D116&lt;&gt;"",3,0)))</f>
        <v>0</v>
      </c>
      <c r="X118" t="str">
        <f t="shared" si="15"/>
        <v>y</v>
      </c>
      <c r="Y118" t="str">
        <f t="shared" si="16"/>
        <v>n</v>
      </c>
      <c r="Z118" t="str">
        <f>IF(AND('Programme Description'!D116='DATA VALIDATION'!$D$5,'DATA VALIDATION'!Y118="n"),"n","y")</f>
        <v>y</v>
      </c>
      <c r="AA118" t="str">
        <f t="shared" si="17"/>
        <v>n</v>
      </c>
      <c r="AB118" t="str">
        <f t="shared" si="18"/>
        <v>y</v>
      </c>
      <c r="AC118" t="str">
        <f t="shared" si="19"/>
        <v>y</v>
      </c>
      <c r="AE118" t="str">
        <f>IF(AND(A118&gt;0,'Programme Description'!D116=""),"y","n")</f>
        <v>n</v>
      </c>
      <c r="AF118" t="str">
        <f>IF(OR(AND('Programme Description'!D116='DATA VALIDATION'!$D$4,'Programme Description'!E116=""),AND('Programme Description'!D116&lt;&gt;'DATA VALIDATION'!$D$4,'Programme Description'!E116&lt;&gt;"")),"y","n")</f>
        <v>n</v>
      </c>
      <c r="AG118" t="str">
        <f>IF(OR(AND('Programme Description'!D116='DATA VALIDATION'!$D$4,'Programme Description'!F116=""),AND('Programme Description'!D116&lt;&gt;'DATA VALIDATION'!$D$4,'Programme Description'!F116&lt;&gt;"")),"y","n")</f>
        <v>n</v>
      </c>
      <c r="AH118" t="str">
        <f>IF(OR(AND(OR('Programme Description'!D116='DATA VALIDATION'!$D$4,'Programme Description'!D116='DATA VALIDATION'!$D$5),'Programme Description'!G116=""),AND(OR('Programme Description'!D116='DATA VALIDATION'!$D$4,'Programme Description'!D116&lt;&gt;'DATA VALIDATION'!$D$5),'Programme Description'!G116&lt;&gt;"")),"y","n")</f>
        <v>n</v>
      </c>
      <c r="AI118" t="str">
        <f>IF(OR(AND('Programme Description'!D116='DATA VALIDATION'!$D$4,'Programme Description'!H116=""),AND('Programme Description'!D116&lt;&gt;'DATA VALIDATION'!$D$4,'Programme Description'!H116&lt;&gt;"")),"y","n")</f>
        <v>n</v>
      </c>
      <c r="AJ118" t="str">
        <f>IF(OR(AND(OR('Programme Description'!D116='DATA VALIDATION'!$D$4,'Programme Description'!D116='DATA VALIDATION'!$D$5),'Programme Description'!I116=""),AND(OR('Programme Description'!D116='DATA VALIDATION'!$D$4,'Programme Description'!D116&lt;&gt;'DATA VALIDATION'!$D$5),'Programme Description'!I116&lt;&gt;"")),"y","n")</f>
        <v>n</v>
      </c>
      <c r="AK118" t="str">
        <f>IF(OR(AND('Programme Description'!D116='DATA VALIDATION'!$D$4,'Programme Description'!J116=""),AND('Programme Description'!D116&lt;&gt;'DATA VALIDATION'!$D$4,'Programme Description'!J116&lt;&gt;"")),"y","n")</f>
        <v>n</v>
      </c>
      <c r="AL118" t="str">
        <f>IF(OR(AND('Programme Description'!D116='DATA VALIDATION'!$D$4,'Programme Description'!K116=""),AND('Programme Description'!D116&lt;&gt;'DATA VALIDATION'!$D$4,'Programme Description'!K116&lt;&gt;"")),"y","n")</f>
        <v>n</v>
      </c>
    </row>
    <row r="119" spans="1:38">
      <c r="A119">
        <f t="shared" si="10"/>
        <v>0</v>
      </c>
      <c r="B119">
        <f t="shared" si="11"/>
        <v>1</v>
      </c>
      <c r="C119">
        <f>IF('Programme Description'!B117="",0,1)</f>
        <v>0</v>
      </c>
      <c r="D119">
        <f>IF('Programme Description'!C117="",0,1)</f>
        <v>0</v>
      </c>
      <c r="E119">
        <f>IF('Programme Description'!D117="",0,1)</f>
        <v>0</v>
      </c>
      <c r="F119">
        <f>IF('Programme Description'!E117="",0,1)</f>
        <v>0</v>
      </c>
      <c r="G119">
        <f>IF('Programme Description'!F117="",0,1)</f>
        <v>0</v>
      </c>
      <c r="H119">
        <f>IF('Programme Description'!G117="",0,1)</f>
        <v>0</v>
      </c>
      <c r="I119">
        <f>IF('Programme Description'!H117="",0,1)</f>
        <v>0</v>
      </c>
      <c r="J119">
        <f>IF('Programme Description'!I117="",0,1)</f>
        <v>0</v>
      </c>
      <c r="K119">
        <f>IF('Programme Description'!J117="",0,1)</f>
        <v>0</v>
      </c>
      <c r="L119">
        <f>IF('Programme Description'!K117="",0,1)</f>
        <v>0</v>
      </c>
      <c r="M119" t="str">
        <f t="shared" si="12"/>
        <v>n</v>
      </c>
      <c r="N119" t="str">
        <f t="shared" si="13"/>
        <v>n</v>
      </c>
      <c r="O119" t="str">
        <f>IF('Programme Description'!B119&gt;1,IF(('Programme Description'!B117='Programme Description'!B116+1),"y","n"),"n")</f>
        <v>n</v>
      </c>
      <c r="P119">
        <f t="shared" si="14"/>
        <v>0</v>
      </c>
      <c r="Q119" t="str">
        <f>IF(AND('Programme Description'!B117&lt;&gt;C$3,'Programme Description'!B117&lt;&gt;C$4,'Programme Description'!B117&lt;&gt;C$5,'Programme Description'!B117&lt;&gt;C$6,'Programme Description'!B117&lt;&gt;C$7,'Programme Description'!B117&lt;&gt;C$8),"y","n")</f>
        <v>n</v>
      </c>
      <c r="R119" t="str">
        <f>IF(AND('Programme Description'!D117&lt;&gt;D$3,'Programme Description'!D117&lt;&gt;D$4,'Programme Description'!D117&lt;&gt;D$5,'Programme Description'!D117&lt;&gt;D$6,'Programme Description'!D117&lt;&gt;D$7,'Programme Description'!D117&lt;&gt;D$8),"y","n")</f>
        <v>n</v>
      </c>
      <c r="S119" t="str">
        <f>IF(AND('Programme Description'!E117&lt;&gt;E$3,'Programme Description'!E117&lt;&gt;E$4,'Programme Description'!E117&lt;&gt;E$5,'Programme Description'!E117&lt;&gt;E$6,'Programme Description'!E117&lt;&gt;E$7,'Programme Description'!E117&lt;&gt;E$8),"y","n")</f>
        <v>n</v>
      </c>
      <c r="T119" t="str">
        <f>IF(AND('Programme Description'!F117&lt;&gt;F$3,'Programme Description'!F117&lt;&gt;F$4,'Programme Description'!F117&lt;&gt;F$5),"y","n")</f>
        <v>n</v>
      </c>
      <c r="U119" t="str">
        <f>IF(AND('Programme Description'!H117&lt;&gt;G$3,'Programme Description'!H117&lt;&gt;G$4,'Programme Description'!H117&lt;&gt;G$5),"y","n")</f>
        <v>n</v>
      </c>
      <c r="V119" t="str">
        <f>IF(AND('Programme Description'!K117&lt;&gt;H$3,'Programme Description'!K117&lt;&gt;H$4,'Programme Description'!K117&lt;&gt;H$5,'Programme Description'!K117&lt;&gt;H$6,'Programme Description'!K117&lt;&gt;H$7),"y","n")</f>
        <v>n</v>
      </c>
      <c r="W119">
        <f>IF('Programme Description'!D117='DATA VALIDATION'!$D$4,1,IF('Programme Description'!D117='DATA VALIDATION'!$D$5,2,IF('Programme Description'!D117&lt;&gt;"",3,0)))</f>
        <v>0</v>
      </c>
      <c r="X119" t="str">
        <f t="shared" si="15"/>
        <v>y</v>
      </c>
      <c r="Y119" t="str">
        <f t="shared" si="16"/>
        <v>n</v>
      </c>
      <c r="Z119" t="str">
        <f>IF(AND('Programme Description'!D117='DATA VALIDATION'!$D$5,'DATA VALIDATION'!Y119="n"),"n","y")</f>
        <v>y</v>
      </c>
      <c r="AA119" t="str">
        <f t="shared" si="17"/>
        <v>n</v>
      </c>
      <c r="AB119" t="str">
        <f t="shared" si="18"/>
        <v>y</v>
      </c>
      <c r="AC119" t="str">
        <f t="shared" si="19"/>
        <v>y</v>
      </c>
      <c r="AE119" t="str">
        <f>IF(AND(A119&gt;0,'Programme Description'!D117=""),"y","n")</f>
        <v>n</v>
      </c>
      <c r="AF119" t="str">
        <f>IF(OR(AND('Programme Description'!D117='DATA VALIDATION'!$D$4,'Programme Description'!E117=""),AND('Programme Description'!D117&lt;&gt;'DATA VALIDATION'!$D$4,'Programme Description'!E117&lt;&gt;"")),"y","n")</f>
        <v>n</v>
      </c>
      <c r="AG119" t="str">
        <f>IF(OR(AND('Programme Description'!D117='DATA VALIDATION'!$D$4,'Programme Description'!F117=""),AND('Programme Description'!D117&lt;&gt;'DATA VALIDATION'!$D$4,'Programme Description'!F117&lt;&gt;"")),"y","n")</f>
        <v>n</v>
      </c>
      <c r="AH119" t="str">
        <f>IF(OR(AND(OR('Programme Description'!D117='DATA VALIDATION'!$D$4,'Programme Description'!D117='DATA VALIDATION'!$D$5),'Programme Description'!G117=""),AND(OR('Programme Description'!D117='DATA VALIDATION'!$D$4,'Programme Description'!D117&lt;&gt;'DATA VALIDATION'!$D$5),'Programme Description'!G117&lt;&gt;"")),"y","n")</f>
        <v>n</v>
      </c>
      <c r="AI119" t="str">
        <f>IF(OR(AND('Programme Description'!D117='DATA VALIDATION'!$D$4,'Programme Description'!H117=""),AND('Programme Description'!D117&lt;&gt;'DATA VALIDATION'!$D$4,'Programme Description'!H117&lt;&gt;"")),"y","n")</f>
        <v>n</v>
      </c>
      <c r="AJ119" t="str">
        <f>IF(OR(AND(OR('Programme Description'!D117='DATA VALIDATION'!$D$4,'Programme Description'!D117='DATA VALIDATION'!$D$5),'Programme Description'!I117=""),AND(OR('Programme Description'!D117='DATA VALIDATION'!$D$4,'Programme Description'!D117&lt;&gt;'DATA VALIDATION'!$D$5),'Programme Description'!I117&lt;&gt;"")),"y","n")</f>
        <v>n</v>
      </c>
      <c r="AK119" t="str">
        <f>IF(OR(AND('Programme Description'!D117='DATA VALIDATION'!$D$4,'Programme Description'!J117=""),AND('Programme Description'!D117&lt;&gt;'DATA VALIDATION'!$D$4,'Programme Description'!J117&lt;&gt;"")),"y","n")</f>
        <v>n</v>
      </c>
      <c r="AL119" t="str">
        <f>IF(OR(AND('Programme Description'!D117='DATA VALIDATION'!$D$4,'Programme Description'!K117=""),AND('Programme Description'!D117&lt;&gt;'DATA VALIDATION'!$D$4,'Programme Description'!K117&lt;&gt;"")),"y","n")</f>
        <v>n</v>
      </c>
    </row>
    <row r="120" spans="1:38">
      <c r="A120">
        <f t="shared" si="10"/>
        <v>0</v>
      </c>
      <c r="B120">
        <f t="shared" si="11"/>
        <v>1</v>
      </c>
      <c r="C120">
        <f>IF('Programme Description'!B118="",0,1)</f>
        <v>0</v>
      </c>
      <c r="D120">
        <f>IF('Programme Description'!C118="",0,1)</f>
        <v>0</v>
      </c>
      <c r="E120">
        <f>IF('Programme Description'!D118="",0,1)</f>
        <v>0</v>
      </c>
      <c r="F120">
        <f>IF('Programme Description'!E118="",0,1)</f>
        <v>0</v>
      </c>
      <c r="G120">
        <f>IF('Programme Description'!F118="",0,1)</f>
        <v>0</v>
      </c>
      <c r="H120">
        <f>IF('Programme Description'!G118="",0,1)</f>
        <v>0</v>
      </c>
      <c r="I120">
        <f>IF('Programme Description'!H118="",0,1)</f>
        <v>0</v>
      </c>
      <c r="J120">
        <f>IF('Programme Description'!I118="",0,1)</f>
        <v>0</v>
      </c>
      <c r="K120">
        <f>IF('Programme Description'!J118="",0,1)</f>
        <v>0</v>
      </c>
      <c r="L120">
        <f>IF('Programme Description'!K118="",0,1)</f>
        <v>0</v>
      </c>
      <c r="M120" t="str">
        <f t="shared" si="12"/>
        <v>n</v>
      </c>
      <c r="N120" t="str">
        <f t="shared" si="13"/>
        <v>n</v>
      </c>
      <c r="O120" t="str">
        <f>IF('Programme Description'!B120&gt;1,IF(('Programme Description'!B118='Programme Description'!B117+1),"y","n"),"n")</f>
        <v>n</v>
      </c>
      <c r="P120">
        <f t="shared" si="14"/>
        <v>0</v>
      </c>
      <c r="Q120" t="str">
        <f>IF(AND('Programme Description'!B118&lt;&gt;C$3,'Programme Description'!B118&lt;&gt;C$4,'Programme Description'!B118&lt;&gt;C$5,'Programme Description'!B118&lt;&gt;C$6,'Programme Description'!B118&lt;&gt;C$7,'Programme Description'!B118&lt;&gt;C$8),"y","n")</f>
        <v>n</v>
      </c>
      <c r="R120" t="str">
        <f>IF(AND('Programme Description'!D118&lt;&gt;D$3,'Programme Description'!D118&lt;&gt;D$4,'Programme Description'!D118&lt;&gt;D$5,'Programme Description'!D118&lt;&gt;D$6,'Programme Description'!D118&lt;&gt;D$7,'Programme Description'!D118&lt;&gt;D$8),"y","n")</f>
        <v>n</v>
      </c>
      <c r="S120" t="str">
        <f>IF(AND('Programme Description'!E118&lt;&gt;E$3,'Programme Description'!E118&lt;&gt;E$4,'Programme Description'!E118&lt;&gt;E$5,'Programme Description'!E118&lt;&gt;E$6,'Programme Description'!E118&lt;&gt;E$7,'Programme Description'!E118&lt;&gt;E$8),"y","n")</f>
        <v>n</v>
      </c>
      <c r="T120" t="str">
        <f>IF(AND('Programme Description'!F118&lt;&gt;F$3,'Programme Description'!F118&lt;&gt;F$4,'Programme Description'!F118&lt;&gt;F$5),"y","n")</f>
        <v>n</v>
      </c>
      <c r="U120" t="str">
        <f>IF(AND('Programme Description'!H118&lt;&gt;G$3,'Programme Description'!H118&lt;&gt;G$4,'Programme Description'!H118&lt;&gt;G$5),"y","n")</f>
        <v>n</v>
      </c>
      <c r="V120" t="str">
        <f>IF(AND('Programme Description'!K118&lt;&gt;H$3,'Programme Description'!K118&lt;&gt;H$4,'Programme Description'!K118&lt;&gt;H$5,'Programme Description'!K118&lt;&gt;H$6,'Programme Description'!K118&lt;&gt;H$7),"y","n")</f>
        <v>n</v>
      </c>
      <c r="W120">
        <f>IF('Programme Description'!D118='DATA VALIDATION'!$D$4,1,IF('Programme Description'!D118='DATA VALIDATION'!$D$5,2,IF('Programme Description'!D118&lt;&gt;"",3,0)))</f>
        <v>0</v>
      </c>
      <c r="X120" t="str">
        <f t="shared" si="15"/>
        <v>y</v>
      </c>
      <c r="Y120" t="str">
        <f t="shared" si="16"/>
        <v>n</v>
      </c>
      <c r="Z120" t="str">
        <f>IF(AND('Programme Description'!D118='DATA VALIDATION'!$D$5,'DATA VALIDATION'!Y120="n"),"n","y")</f>
        <v>y</v>
      </c>
      <c r="AA120" t="str">
        <f t="shared" si="17"/>
        <v>n</v>
      </c>
      <c r="AB120" t="str">
        <f t="shared" si="18"/>
        <v>y</v>
      </c>
      <c r="AC120" t="str">
        <f t="shared" si="19"/>
        <v>y</v>
      </c>
      <c r="AE120" t="str">
        <f>IF(AND(A120&gt;0,'Programme Description'!D118=""),"y","n")</f>
        <v>n</v>
      </c>
      <c r="AF120" t="str">
        <f>IF(OR(AND('Programme Description'!D118='DATA VALIDATION'!$D$4,'Programme Description'!E118=""),AND('Programme Description'!D118&lt;&gt;'DATA VALIDATION'!$D$4,'Programme Description'!E118&lt;&gt;"")),"y","n")</f>
        <v>n</v>
      </c>
      <c r="AG120" t="str">
        <f>IF(OR(AND('Programme Description'!D118='DATA VALIDATION'!$D$4,'Programme Description'!F118=""),AND('Programme Description'!D118&lt;&gt;'DATA VALIDATION'!$D$4,'Programme Description'!F118&lt;&gt;"")),"y","n")</f>
        <v>n</v>
      </c>
      <c r="AH120" t="str">
        <f>IF(OR(AND(OR('Programme Description'!D118='DATA VALIDATION'!$D$4,'Programme Description'!D118='DATA VALIDATION'!$D$5),'Programme Description'!G118=""),AND(OR('Programme Description'!D118='DATA VALIDATION'!$D$4,'Programme Description'!D118&lt;&gt;'DATA VALIDATION'!$D$5),'Programme Description'!G118&lt;&gt;"")),"y","n")</f>
        <v>n</v>
      </c>
      <c r="AI120" t="str">
        <f>IF(OR(AND('Programme Description'!D118='DATA VALIDATION'!$D$4,'Programme Description'!H118=""),AND('Programme Description'!D118&lt;&gt;'DATA VALIDATION'!$D$4,'Programme Description'!H118&lt;&gt;"")),"y","n")</f>
        <v>n</v>
      </c>
      <c r="AJ120" t="str">
        <f>IF(OR(AND(OR('Programme Description'!D118='DATA VALIDATION'!$D$4,'Programme Description'!D118='DATA VALIDATION'!$D$5),'Programme Description'!I118=""),AND(OR('Programme Description'!D118='DATA VALIDATION'!$D$4,'Programme Description'!D118&lt;&gt;'DATA VALIDATION'!$D$5),'Programme Description'!I118&lt;&gt;"")),"y","n")</f>
        <v>n</v>
      </c>
      <c r="AK120" t="str">
        <f>IF(OR(AND('Programme Description'!D118='DATA VALIDATION'!$D$4,'Programme Description'!J118=""),AND('Programme Description'!D118&lt;&gt;'DATA VALIDATION'!$D$4,'Programme Description'!J118&lt;&gt;"")),"y","n")</f>
        <v>n</v>
      </c>
      <c r="AL120" t="str">
        <f>IF(OR(AND('Programme Description'!D118='DATA VALIDATION'!$D$4,'Programme Description'!K118=""),AND('Programme Description'!D118&lt;&gt;'DATA VALIDATION'!$D$4,'Programme Description'!K118&lt;&gt;"")),"y","n")</f>
        <v>n</v>
      </c>
    </row>
    <row r="121" spans="1:38">
      <c r="A121">
        <f t="shared" si="10"/>
        <v>0</v>
      </c>
      <c r="B121">
        <f t="shared" si="11"/>
        <v>1</v>
      </c>
      <c r="C121">
        <f>IF('Programme Description'!B119="",0,1)</f>
        <v>0</v>
      </c>
      <c r="D121">
        <f>IF('Programme Description'!C119="",0,1)</f>
        <v>0</v>
      </c>
      <c r="E121">
        <f>IF('Programme Description'!D119="",0,1)</f>
        <v>0</v>
      </c>
      <c r="F121">
        <f>IF('Programme Description'!E119="",0,1)</f>
        <v>0</v>
      </c>
      <c r="G121">
        <f>IF('Programme Description'!F119="",0,1)</f>
        <v>0</v>
      </c>
      <c r="H121">
        <f>IF('Programme Description'!G119="",0,1)</f>
        <v>0</v>
      </c>
      <c r="I121">
        <f>IF('Programme Description'!H119="",0,1)</f>
        <v>0</v>
      </c>
      <c r="J121">
        <f>IF('Programme Description'!I119="",0,1)</f>
        <v>0</v>
      </c>
      <c r="K121">
        <f>IF('Programme Description'!J119="",0,1)</f>
        <v>0</v>
      </c>
      <c r="L121">
        <f>IF('Programme Description'!K119="",0,1)</f>
        <v>0</v>
      </c>
      <c r="M121" t="str">
        <f t="shared" si="12"/>
        <v>n</v>
      </c>
      <c r="N121" t="str">
        <f t="shared" si="13"/>
        <v>n</v>
      </c>
      <c r="O121" t="str">
        <f>IF('Programme Description'!B121&gt;1,IF(('Programme Description'!B119='Programme Description'!B118+1),"y","n"),"n")</f>
        <v>n</v>
      </c>
      <c r="P121">
        <f t="shared" si="14"/>
        <v>0</v>
      </c>
      <c r="Q121" t="str">
        <f>IF(AND('Programme Description'!B119&lt;&gt;C$3,'Programme Description'!B119&lt;&gt;C$4,'Programme Description'!B119&lt;&gt;C$5,'Programme Description'!B119&lt;&gt;C$6,'Programme Description'!B119&lt;&gt;C$7,'Programme Description'!B119&lt;&gt;C$8),"y","n")</f>
        <v>n</v>
      </c>
      <c r="R121" t="str">
        <f>IF(AND('Programme Description'!D119&lt;&gt;D$3,'Programme Description'!D119&lt;&gt;D$4,'Programme Description'!D119&lt;&gt;D$5,'Programme Description'!D119&lt;&gt;D$6,'Programme Description'!D119&lt;&gt;D$7,'Programme Description'!D119&lt;&gt;D$8),"y","n")</f>
        <v>n</v>
      </c>
      <c r="S121" t="str">
        <f>IF(AND('Programme Description'!E119&lt;&gt;E$3,'Programme Description'!E119&lt;&gt;E$4,'Programme Description'!E119&lt;&gt;E$5,'Programme Description'!E119&lt;&gt;E$6,'Programme Description'!E119&lt;&gt;E$7,'Programme Description'!E119&lt;&gt;E$8),"y","n")</f>
        <v>n</v>
      </c>
      <c r="T121" t="str">
        <f>IF(AND('Programme Description'!F119&lt;&gt;F$3,'Programme Description'!F119&lt;&gt;F$4,'Programme Description'!F119&lt;&gt;F$5),"y","n")</f>
        <v>n</v>
      </c>
      <c r="U121" t="str">
        <f>IF(AND('Programme Description'!H119&lt;&gt;G$3,'Programme Description'!H119&lt;&gt;G$4,'Programme Description'!H119&lt;&gt;G$5),"y","n")</f>
        <v>n</v>
      </c>
      <c r="V121" t="str">
        <f>IF(AND('Programme Description'!K119&lt;&gt;H$3,'Programme Description'!K119&lt;&gt;H$4,'Programme Description'!K119&lt;&gt;H$5,'Programme Description'!K119&lt;&gt;H$6,'Programme Description'!K119&lt;&gt;H$7),"y","n")</f>
        <v>n</v>
      </c>
      <c r="W121">
        <f>IF('Programme Description'!D119='DATA VALIDATION'!$D$4,1,IF('Programme Description'!D119='DATA VALIDATION'!$D$5,2,IF('Programme Description'!D119&lt;&gt;"",3,0)))</f>
        <v>0</v>
      </c>
      <c r="X121" t="str">
        <f t="shared" si="15"/>
        <v>y</v>
      </c>
      <c r="Y121" t="str">
        <f t="shared" si="16"/>
        <v>n</v>
      </c>
      <c r="Z121" t="str">
        <f>IF(AND('Programme Description'!D119='DATA VALIDATION'!$D$5,'DATA VALIDATION'!Y121="n"),"n","y")</f>
        <v>y</v>
      </c>
      <c r="AA121" t="str">
        <f t="shared" si="17"/>
        <v>n</v>
      </c>
      <c r="AB121" t="str">
        <f t="shared" si="18"/>
        <v>y</v>
      </c>
      <c r="AC121" t="str">
        <f t="shared" si="19"/>
        <v>y</v>
      </c>
      <c r="AE121" t="str">
        <f>IF(AND(A121&gt;0,'Programme Description'!D119=""),"y","n")</f>
        <v>n</v>
      </c>
      <c r="AF121" t="str">
        <f>IF(OR(AND('Programme Description'!D119='DATA VALIDATION'!$D$4,'Programme Description'!E119=""),AND('Programme Description'!D119&lt;&gt;'DATA VALIDATION'!$D$4,'Programme Description'!E119&lt;&gt;"")),"y","n")</f>
        <v>n</v>
      </c>
      <c r="AG121" t="str">
        <f>IF(OR(AND('Programme Description'!D119='DATA VALIDATION'!$D$4,'Programme Description'!F119=""),AND('Programme Description'!D119&lt;&gt;'DATA VALIDATION'!$D$4,'Programme Description'!F119&lt;&gt;"")),"y","n")</f>
        <v>n</v>
      </c>
      <c r="AH121" t="str">
        <f>IF(OR(AND(OR('Programme Description'!D119='DATA VALIDATION'!$D$4,'Programme Description'!D119='DATA VALIDATION'!$D$5),'Programme Description'!G119=""),AND(OR('Programme Description'!D119='DATA VALIDATION'!$D$4,'Programme Description'!D119&lt;&gt;'DATA VALIDATION'!$D$5),'Programme Description'!G119&lt;&gt;"")),"y","n")</f>
        <v>n</v>
      </c>
      <c r="AI121" t="str">
        <f>IF(OR(AND('Programme Description'!D119='DATA VALIDATION'!$D$4,'Programme Description'!H119=""),AND('Programme Description'!D119&lt;&gt;'DATA VALIDATION'!$D$4,'Programme Description'!H119&lt;&gt;"")),"y","n")</f>
        <v>n</v>
      </c>
      <c r="AJ121" t="str">
        <f>IF(OR(AND(OR('Programme Description'!D119='DATA VALIDATION'!$D$4,'Programme Description'!D119='DATA VALIDATION'!$D$5),'Programme Description'!I119=""),AND(OR('Programme Description'!D119='DATA VALIDATION'!$D$4,'Programme Description'!D119&lt;&gt;'DATA VALIDATION'!$D$5),'Programme Description'!I119&lt;&gt;"")),"y","n")</f>
        <v>n</v>
      </c>
      <c r="AK121" t="str">
        <f>IF(OR(AND('Programme Description'!D119='DATA VALIDATION'!$D$4,'Programme Description'!J119=""),AND('Programme Description'!D119&lt;&gt;'DATA VALIDATION'!$D$4,'Programme Description'!J119&lt;&gt;"")),"y","n")</f>
        <v>n</v>
      </c>
      <c r="AL121" t="str">
        <f>IF(OR(AND('Programme Description'!D119='DATA VALIDATION'!$D$4,'Programme Description'!K119=""),AND('Programme Description'!D119&lt;&gt;'DATA VALIDATION'!$D$4,'Programme Description'!K119&lt;&gt;"")),"y","n")</f>
        <v>n</v>
      </c>
    </row>
    <row r="122" spans="1:38">
      <c r="A122">
        <f t="shared" si="10"/>
        <v>0</v>
      </c>
      <c r="B122">
        <f t="shared" si="11"/>
        <v>1</v>
      </c>
      <c r="C122">
        <f>IF('Programme Description'!B120="",0,1)</f>
        <v>0</v>
      </c>
      <c r="D122">
        <f>IF('Programme Description'!C120="",0,1)</f>
        <v>0</v>
      </c>
      <c r="E122">
        <f>IF('Programme Description'!D120="",0,1)</f>
        <v>0</v>
      </c>
      <c r="F122">
        <f>IF('Programme Description'!E120="",0,1)</f>
        <v>0</v>
      </c>
      <c r="G122">
        <f>IF('Programme Description'!F120="",0,1)</f>
        <v>0</v>
      </c>
      <c r="H122">
        <f>IF('Programme Description'!G120="",0,1)</f>
        <v>0</v>
      </c>
      <c r="I122">
        <f>IF('Programme Description'!H120="",0,1)</f>
        <v>0</v>
      </c>
      <c r="J122">
        <f>IF('Programme Description'!I120="",0,1)</f>
        <v>0</v>
      </c>
      <c r="K122">
        <f>IF('Programme Description'!J120="",0,1)</f>
        <v>0</v>
      </c>
      <c r="L122">
        <f>IF('Programme Description'!K120="",0,1)</f>
        <v>0</v>
      </c>
      <c r="M122" t="str">
        <f t="shared" si="12"/>
        <v>n</v>
      </c>
      <c r="N122" t="str">
        <f t="shared" si="13"/>
        <v>n</v>
      </c>
      <c r="O122" t="str">
        <f>IF('Programme Description'!B122&gt;1,IF(('Programme Description'!B120='Programme Description'!B119+1),"y","n"),"n")</f>
        <v>n</v>
      </c>
      <c r="P122">
        <f t="shared" si="14"/>
        <v>0</v>
      </c>
      <c r="Q122" t="str">
        <f>IF(AND('Programme Description'!B120&lt;&gt;C$3,'Programme Description'!B120&lt;&gt;C$4,'Programme Description'!B120&lt;&gt;C$5,'Programme Description'!B120&lt;&gt;C$6,'Programme Description'!B120&lt;&gt;C$7,'Programme Description'!B120&lt;&gt;C$8),"y","n")</f>
        <v>n</v>
      </c>
      <c r="R122" t="str">
        <f>IF(AND('Programme Description'!D120&lt;&gt;D$3,'Programme Description'!D120&lt;&gt;D$4,'Programme Description'!D120&lt;&gt;D$5,'Programme Description'!D120&lt;&gt;D$6,'Programme Description'!D120&lt;&gt;D$7,'Programme Description'!D120&lt;&gt;D$8),"y","n")</f>
        <v>n</v>
      </c>
      <c r="S122" t="str">
        <f>IF(AND('Programme Description'!E120&lt;&gt;E$3,'Programme Description'!E120&lt;&gt;E$4,'Programme Description'!E120&lt;&gt;E$5,'Programme Description'!E120&lt;&gt;E$6,'Programme Description'!E120&lt;&gt;E$7,'Programme Description'!E120&lt;&gt;E$8),"y","n")</f>
        <v>n</v>
      </c>
      <c r="T122" t="str">
        <f>IF(AND('Programme Description'!F120&lt;&gt;F$3,'Programme Description'!F120&lt;&gt;F$4,'Programme Description'!F120&lt;&gt;F$5),"y","n")</f>
        <v>n</v>
      </c>
      <c r="U122" t="str">
        <f>IF(AND('Programme Description'!H120&lt;&gt;G$3,'Programme Description'!H120&lt;&gt;G$4,'Programme Description'!H120&lt;&gt;G$5),"y","n")</f>
        <v>n</v>
      </c>
      <c r="V122" t="str">
        <f>IF(AND('Programme Description'!K120&lt;&gt;H$3,'Programme Description'!K120&lt;&gt;H$4,'Programme Description'!K120&lt;&gt;H$5,'Programme Description'!K120&lt;&gt;H$6,'Programme Description'!K120&lt;&gt;H$7),"y","n")</f>
        <v>n</v>
      </c>
      <c r="W122">
        <f>IF('Programme Description'!D120='DATA VALIDATION'!$D$4,1,IF('Programme Description'!D120='DATA VALIDATION'!$D$5,2,IF('Programme Description'!D120&lt;&gt;"",3,0)))</f>
        <v>0</v>
      </c>
      <c r="X122" t="str">
        <f t="shared" si="15"/>
        <v>y</v>
      </c>
      <c r="Y122" t="str">
        <f t="shared" si="16"/>
        <v>n</v>
      </c>
      <c r="Z122" t="str">
        <f>IF(AND('Programme Description'!D120='DATA VALIDATION'!$D$5,'DATA VALIDATION'!Y122="n"),"n","y")</f>
        <v>y</v>
      </c>
      <c r="AA122" t="str">
        <f t="shared" si="17"/>
        <v>n</v>
      </c>
      <c r="AB122" t="str">
        <f t="shared" si="18"/>
        <v>y</v>
      </c>
      <c r="AC122" t="str">
        <f t="shared" si="19"/>
        <v>y</v>
      </c>
      <c r="AE122" t="str">
        <f>IF(AND(A122&gt;0,'Programme Description'!D120=""),"y","n")</f>
        <v>n</v>
      </c>
      <c r="AF122" t="str">
        <f>IF(OR(AND('Programme Description'!D120='DATA VALIDATION'!$D$4,'Programme Description'!E120=""),AND('Programme Description'!D120&lt;&gt;'DATA VALIDATION'!$D$4,'Programme Description'!E120&lt;&gt;"")),"y","n")</f>
        <v>n</v>
      </c>
      <c r="AG122" t="str">
        <f>IF(OR(AND('Programme Description'!D120='DATA VALIDATION'!$D$4,'Programme Description'!F120=""),AND('Programme Description'!D120&lt;&gt;'DATA VALIDATION'!$D$4,'Programme Description'!F120&lt;&gt;"")),"y","n")</f>
        <v>n</v>
      </c>
      <c r="AH122" t="str">
        <f>IF(OR(AND(OR('Programme Description'!D120='DATA VALIDATION'!$D$4,'Programme Description'!D120='DATA VALIDATION'!$D$5),'Programme Description'!G120=""),AND(OR('Programme Description'!D120='DATA VALIDATION'!$D$4,'Programme Description'!D120&lt;&gt;'DATA VALIDATION'!$D$5),'Programme Description'!G120&lt;&gt;"")),"y","n")</f>
        <v>n</v>
      </c>
      <c r="AI122" t="str">
        <f>IF(OR(AND('Programme Description'!D120='DATA VALIDATION'!$D$4,'Programme Description'!H120=""),AND('Programme Description'!D120&lt;&gt;'DATA VALIDATION'!$D$4,'Programme Description'!H120&lt;&gt;"")),"y","n")</f>
        <v>n</v>
      </c>
      <c r="AJ122" t="str">
        <f>IF(OR(AND(OR('Programme Description'!D120='DATA VALIDATION'!$D$4,'Programme Description'!D120='DATA VALIDATION'!$D$5),'Programme Description'!I120=""),AND(OR('Programme Description'!D120='DATA VALIDATION'!$D$4,'Programme Description'!D120&lt;&gt;'DATA VALIDATION'!$D$5),'Programme Description'!I120&lt;&gt;"")),"y","n")</f>
        <v>n</v>
      </c>
      <c r="AK122" t="str">
        <f>IF(OR(AND('Programme Description'!D120='DATA VALIDATION'!$D$4,'Programme Description'!J120=""),AND('Programme Description'!D120&lt;&gt;'DATA VALIDATION'!$D$4,'Programme Description'!J120&lt;&gt;"")),"y","n")</f>
        <v>n</v>
      </c>
      <c r="AL122" t="str">
        <f>IF(OR(AND('Programme Description'!D120='DATA VALIDATION'!$D$4,'Programme Description'!K120=""),AND('Programme Description'!D120&lt;&gt;'DATA VALIDATION'!$D$4,'Programme Description'!K120&lt;&gt;"")),"y","n")</f>
        <v>n</v>
      </c>
    </row>
    <row r="123" spans="1:38">
      <c r="A123">
        <f t="shared" si="10"/>
        <v>0</v>
      </c>
      <c r="B123">
        <f t="shared" si="11"/>
        <v>1</v>
      </c>
      <c r="C123">
        <f>IF('Programme Description'!B121="",0,1)</f>
        <v>0</v>
      </c>
      <c r="D123">
        <f>IF('Programme Description'!C121="",0,1)</f>
        <v>0</v>
      </c>
      <c r="E123">
        <f>IF('Programme Description'!D121="",0,1)</f>
        <v>0</v>
      </c>
      <c r="F123">
        <f>IF('Programme Description'!E121="",0,1)</f>
        <v>0</v>
      </c>
      <c r="G123">
        <f>IF('Programme Description'!F121="",0,1)</f>
        <v>0</v>
      </c>
      <c r="H123">
        <f>IF('Programme Description'!G121="",0,1)</f>
        <v>0</v>
      </c>
      <c r="I123">
        <f>IF('Programme Description'!H121="",0,1)</f>
        <v>0</v>
      </c>
      <c r="J123">
        <f>IF('Programme Description'!I121="",0,1)</f>
        <v>0</v>
      </c>
      <c r="K123">
        <f>IF('Programme Description'!J121="",0,1)</f>
        <v>0</v>
      </c>
      <c r="L123">
        <f>IF('Programme Description'!K121="",0,1)</f>
        <v>0</v>
      </c>
      <c r="M123" t="str">
        <f t="shared" si="12"/>
        <v>n</v>
      </c>
      <c r="N123" t="str">
        <f t="shared" si="13"/>
        <v>n</v>
      </c>
      <c r="O123" t="str">
        <f>IF('Programme Description'!B123&gt;1,IF(('Programme Description'!B121='Programme Description'!B120+1),"y","n"),"n")</f>
        <v>n</v>
      </c>
      <c r="P123">
        <f t="shared" si="14"/>
        <v>0</v>
      </c>
      <c r="Q123" t="str">
        <f>IF(AND('Programme Description'!B121&lt;&gt;C$3,'Programme Description'!B121&lt;&gt;C$4,'Programme Description'!B121&lt;&gt;C$5,'Programme Description'!B121&lt;&gt;C$6,'Programme Description'!B121&lt;&gt;C$7,'Programme Description'!B121&lt;&gt;C$8),"y","n")</f>
        <v>n</v>
      </c>
      <c r="R123" t="str">
        <f>IF(AND('Programme Description'!D121&lt;&gt;D$3,'Programme Description'!D121&lt;&gt;D$4,'Programme Description'!D121&lt;&gt;D$5,'Programme Description'!D121&lt;&gt;D$6,'Programme Description'!D121&lt;&gt;D$7,'Programme Description'!D121&lt;&gt;D$8),"y","n")</f>
        <v>n</v>
      </c>
      <c r="S123" t="str">
        <f>IF(AND('Programme Description'!E121&lt;&gt;E$3,'Programme Description'!E121&lt;&gt;E$4,'Programme Description'!E121&lt;&gt;E$5,'Programme Description'!E121&lt;&gt;E$6,'Programme Description'!E121&lt;&gt;E$7,'Programme Description'!E121&lt;&gt;E$8),"y","n")</f>
        <v>n</v>
      </c>
      <c r="T123" t="str">
        <f>IF(AND('Programme Description'!F121&lt;&gt;F$3,'Programme Description'!F121&lt;&gt;F$4,'Programme Description'!F121&lt;&gt;F$5),"y","n")</f>
        <v>n</v>
      </c>
      <c r="U123" t="str">
        <f>IF(AND('Programme Description'!H121&lt;&gt;G$3,'Programme Description'!H121&lt;&gt;G$4,'Programme Description'!H121&lt;&gt;G$5),"y","n")</f>
        <v>n</v>
      </c>
      <c r="V123" t="str">
        <f>IF(AND('Programme Description'!K121&lt;&gt;H$3,'Programme Description'!K121&lt;&gt;H$4,'Programme Description'!K121&lt;&gt;H$5,'Programme Description'!K121&lt;&gt;H$6,'Programme Description'!K121&lt;&gt;H$7),"y","n")</f>
        <v>n</v>
      </c>
      <c r="W123">
        <f>IF('Programme Description'!D121='DATA VALIDATION'!$D$4,1,IF('Programme Description'!D121='DATA VALIDATION'!$D$5,2,IF('Programme Description'!D121&lt;&gt;"",3,0)))</f>
        <v>0</v>
      </c>
      <c r="X123" t="str">
        <f t="shared" si="15"/>
        <v>y</v>
      </c>
      <c r="Y123" t="str">
        <f t="shared" si="16"/>
        <v>n</v>
      </c>
      <c r="Z123" t="str">
        <f>IF(AND('Programme Description'!D121='DATA VALIDATION'!$D$5,'DATA VALIDATION'!Y123="n"),"n","y")</f>
        <v>y</v>
      </c>
      <c r="AA123" t="str">
        <f t="shared" si="17"/>
        <v>n</v>
      </c>
      <c r="AB123" t="str">
        <f t="shared" si="18"/>
        <v>y</v>
      </c>
      <c r="AC123" t="str">
        <f t="shared" si="19"/>
        <v>y</v>
      </c>
      <c r="AE123" t="str">
        <f>IF(AND(A123&gt;0,'Programme Description'!D121=""),"y","n")</f>
        <v>n</v>
      </c>
      <c r="AF123" t="str">
        <f>IF(OR(AND('Programme Description'!D121='DATA VALIDATION'!$D$4,'Programme Description'!E121=""),AND('Programme Description'!D121&lt;&gt;'DATA VALIDATION'!$D$4,'Programme Description'!E121&lt;&gt;"")),"y","n")</f>
        <v>n</v>
      </c>
      <c r="AG123" t="str">
        <f>IF(OR(AND('Programme Description'!D121='DATA VALIDATION'!$D$4,'Programme Description'!F121=""),AND('Programme Description'!D121&lt;&gt;'DATA VALIDATION'!$D$4,'Programme Description'!F121&lt;&gt;"")),"y","n")</f>
        <v>n</v>
      </c>
      <c r="AH123" t="str">
        <f>IF(OR(AND(OR('Programme Description'!D121='DATA VALIDATION'!$D$4,'Programme Description'!D121='DATA VALIDATION'!$D$5),'Programme Description'!G121=""),AND(OR('Programme Description'!D121='DATA VALIDATION'!$D$4,'Programme Description'!D121&lt;&gt;'DATA VALIDATION'!$D$5),'Programme Description'!G121&lt;&gt;"")),"y","n")</f>
        <v>n</v>
      </c>
      <c r="AI123" t="str">
        <f>IF(OR(AND('Programme Description'!D121='DATA VALIDATION'!$D$4,'Programme Description'!H121=""),AND('Programme Description'!D121&lt;&gt;'DATA VALIDATION'!$D$4,'Programme Description'!H121&lt;&gt;"")),"y","n")</f>
        <v>n</v>
      </c>
      <c r="AJ123" t="str">
        <f>IF(OR(AND(OR('Programme Description'!D121='DATA VALIDATION'!$D$4,'Programme Description'!D121='DATA VALIDATION'!$D$5),'Programme Description'!I121=""),AND(OR('Programme Description'!D121='DATA VALIDATION'!$D$4,'Programme Description'!D121&lt;&gt;'DATA VALIDATION'!$D$5),'Programme Description'!I121&lt;&gt;"")),"y","n")</f>
        <v>n</v>
      </c>
      <c r="AK123" t="str">
        <f>IF(OR(AND('Programme Description'!D121='DATA VALIDATION'!$D$4,'Programme Description'!J121=""),AND('Programme Description'!D121&lt;&gt;'DATA VALIDATION'!$D$4,'Programme Description'!J121&lt;&gt;"")),"y","n")</f>
        <v>n</v>
      </c>
      <c r="AL123" t="str">
        <f>IF(OR(AND('Programme Description'!D121='DATA VALIDATION'!$D$4,'Programme Description'!K121=""),AND('Programme Description'!D121&lt;&gt;'DATA VALIDATION'!$D$4,'Programme Description'!K121&lt;&gt;"")),"y","n")</f>
        <v>n</v>
      </c>
    </row>
    <row r="124" spans="1:38">
      <c r="A124">
        <f t="shared" si="10"/>
        <v>0</v>
      </c>
      <c r="B124">
        <f t="shared" si="11"/>
        <v>1</v>
      </c>
      <c r="C124">
        <f>IF('Programme Description'!B122="",0,1)</f>
        <v>0</v>
      </c>
      <c r="D124">
        <f>IF('Programme Description'!C122="",0,1)</f>
        <v>0</v>
      </c>
      <c r="E124">
        <f>IF('Programme Description'!D122="",0,1)</f>
        <v>0</v>
      </c>
      <c r="F124">
        <f>IF('Programme Description'!E122="",0,1)</f>
        <v>0</v>
      </c>
      <c r="G124">
        <f>IF('Programme Description'!F122="",0,1)</f>
        <v>0</v>
      </c>
      <c r="H124">
        <f>IF('Programme Description'!G122="",0,1)</f>
        <v>0</v>
      </c>
      <c r="I124">
        <f>IF('Programme Description'!H122="",0,1)</f>
        <v>0</v>
      </c>
      <c r="J124">
        <f>IF('Programme Description'!I122="",0,1)</f>
        <v>0</v>
      </c>
      <c r="K124">
        <f>IF('Programme Description'!J122="",0,1)</f>
        <v>0</v>
      </c>
      <c r="L124">
        <f>IF('Programme Description'!K122="",0,1)</f>
        <v>0</v>
      </c>
      <c r="M124" t="str">
        <f t="shared" si="12"/>
        <v>n</v>
      </c>
      <c r="N124" t="str">
        <f t="shared" si="13"/>
        <v>n</v>
      </c>
      <c r="O124" t="str">
        <f>IF('Programme Description'!B124&gt;1,IF(('Programme Description'!B122='Programme Description'!B121+1),"y","n"),"n")</f>
        <v>n</v>
      </c>
      <c r="P124">
        <f t="shared" si="14"/>
        <v>0</v>
      </c>
      <c r="Q124" t="str">
        <f>IF(AND('Programme Description'!B122&lt;&gt;C$3,'Programme Description'!B122&lt;&gt;C$4,'Programme Description'!B122&lt;&gt;C$5,'Programme Description'!B122&lt;&gt;C$6,'Programme Description'!B122&lt;&gt;C$7,'Programme Description'!B122&lt;&gt;C$8),"y","n")</f>
        <v>n</v>
      </c>
      <c r="R124" t="str">
        <f>IF(AND('Programme Description'!D122&lt;&gt;D$3,'Programme Description'!D122&lt;&gt;D$4,'Programme Description'!D122&lt;&gt;D$5,'Programme Description'!D122&lt;&gt;D$6,'Programme Description'!D122&lt;&gt;D$7,'Programme Description'!D122&lt;&gt;D$8),"y","n")</f>
        <v>n</v>
      </c>
      <c r="S124" t="str">
        <f>IF(AND('Programme Description'!E122&lt;&gt;E$3,'Programme Description'!E122&lt;&gt;E$4,'Programme Description'!E122&lt;&gt;E$5,'Programme Description'!E122&lt;&gt;E$6,'Programme Description'!E122&lt;&gt;E$7,'Programme Description'!E122&lt;&gt;E$8),"y","n")</f>
        <v>n</v>
      </c>
      <c r="T124" t="str">
        <f>IF(AND('Programme Description'!F122&lt;&gt;F$3,'Programme Description'!F122&lt;&gt;F$4,'Programme Description'!F122&lt;&gt;F$5),"y","n")</f>
        <v>n</v>
      </c>
      <c r="U124" t="str">
        <f>IF(AND('Programme Description'!H122&lt;&gt;G$3,'Programme Description'!H122&lt;&gt;G$4,'Programme Description'!H122&lt;&gt;G$5),"y","n")</f>
        <v>n</v>
      </c>
      <c r="V124" t="str">
        <f>IF(AND('Programme Description'!K122&lt;&gt;H$3,'Programme Description'!K122&lt;&gt;H$4,'Programme Description'!K122&lt;&gt;H$5,'Programme Description'!K122&lt;&gt;H$6,'Programme Description'!K122&lt;&gt;H$7),"y","n")</f>
        <v>n</v>
      </c>
      <c r="W124">
        <f>IF('Programme Description'!D122='DATA VALIDATION'!$D$4,1,IF('Programme Description'!D122='DATA VALIDATION'!$D$5,2,IF('Programme Description'!D122&lt;&gt;"",3,0)))</f>
        <v>0</v>
      </c>
      <c r="X124" t="str">
        <f t="shared" si="15"/>
        <v>y</v>
      </c>
      <c r="Y124" t="str">
        <f t="shared" si="16"/>
        <v>n</v>
      </c>
      <c r="Z124" t="str">
        <f>IF(AND('Programme Description'!D122='DATA VALIDATION'!$D$5,'DATA VALIDATION'!Y124="n"),"n","y")</f>
        <v>y</v>
      </c>
      <c r="AA124" t="str">
        <f t="shared" si="17"/>
        <v>n</v>
      </c>
      <c r="AB124" t="str">
        <f t="shared" si="18"/>
        <v>y</v>
      </c>
      <c r="AC124" t="str">
        <f t="shared" si="19"/>
        <v>y</v>
      </c>
      <c r="AE124" t="str">
        <f>IF(AND(A124&gt;0,'Programme Description'!D122=""),"y","n")</f>
        <v>n</v>
      </c>
      <c r="AF124" t="str">
        <f>IF(OR(AND('Programme Description'!D122='DATA VALIDATION'!$D$4,'Programme Description'!E122=""),AND('Programme Description'!D122&lt;&gt;'DATA VALIDATION'!$D$4,'Programme Description'!E122&lt;&gt;"")),"y","n")</f>
        <v>n</v>
      </c>
      <c r="AG124" t="str">
        <f>IF(OR(AND('Programme Description'!D122='DATA VALIDATION'!$D$4,'Programme Description'!F122=""),AND('Programme Description'!D122&lt;&gt;'DATA VALIDATION'!$D$4,'Programme Description'!F122&lt;&gt;"")),"y","n")</f>
        <v>n</v>
      </c>
      <c r="AH124" t="str">
        <f>IF(OR(AND(OR('Programme Description'!D122='DATA VALIDATION'!$D$4,'Programme Description'!D122='DATA VALIDATION'!$D$5),'Programme Description'!G122=""),AND(OR('Programme Description'!D122='DATA VALIDATION'!$D$4,'Programme Description'!D122&lt;&gt;'DATA VALIDATION'!$D$5),'Programme Description'!G122&lt;&gt;"")),"y","n")</f>
        <v>n</v>
      </c>
      <c r="AI124" t="str">
        <f>IF(OR(AND('Programme Description'!D122='DATA VALIDATION'!$D$4,'Programme Description'!H122=""),AND('Programme Description'!D122&lt;&gt;'DATA VALIDATION'!$D$4,'Programme Description'!H122&lt;&gt;"")),"y","n")</f>
        <v>n</v>
      </c>
      <c r="AJ124" t="str">
        <f>IF(OR(AND(OR('Programme Description'!D122='DATA VALIDATION'!$D$4,'Programme Description'!D122='DATA VALIDATION'!$D$5),'Programme Description'!I122=""),AND(OR('Programme Description'!D122='DATA VALIDATION'!$D$4,'Programme Description'!D122&lt;&gt;'DATA VALIDATION'!$D$5),'Programme Description'!I122&lt;&gt;"")),"y","n")</f>
        <v>n</v>
      </c>
      <c r="AK124" t="str">
        <f>IF(OR(AND('Programme Description'!D122='DATA VALIDATION'!$D$4,'Programme Description'!J122=""),AND('Programme Description'!D122&lt;&gt;'DATA VALIDATION'!$D$4,'Programme Description'!J122&lt;&gt;"")),"y","n")</f>
        <v>n</v>
      </c>
      <c r="AL124" t="str">
        <f>IF(OR(AND('Programme Description'!D122='DATA VALIDATION'!$D$4,'Programme Description'!K122=""),AND('Programme Description'!D122&lt;&gt;'DATA VALIDATION'!$D$4,'Programme Description'!K122&lt;&gt;"")),"y","n")</f>
        <v>n</v>
      </c>
    </row>
    <row r="125" spans="1:38">
      <c r="A125">
        <f t="shared" si="10"/>
        <v>0</v>
      </c>
      <c r="B125">
        <f t="shared" si="11"/>
        <v>1</v>
      </c>
      <c r="C125">
        <f>IF('Programme Description'!B123="",0,1)</f>
        <v>0</v>
      </c>
      <c r="D125">
        <f>IF('Programme Description'!C123="",0,1)</f>
        <v>0</v>
      </c>
      <c r="E125">
        <f>IF('Programme Description'!D123="",0,1)</f>
        <v>0</v>
      </c>
      <c r="F125">
        <f>IF('Programme Description'!E123="",0,1)</f>
        <v>0</v>
      </c>
      <c r="G125">
        <f>IF('Programme Description'!F123="",0,1)</f>
        <v>0</v>
      </c>
      <c r="H125">
        <f>IF('Programme Description'!G123="",0,1)</f>
        <v>0</v>
      </c>
      <c r="I125">
        <f>IF('Programme Description'!H123="",0,1)</f>
        <v>0</v>
      </c>
      <c r="J125">
        <f>IF('Programme Description'!I123="",0,1)</f>
        <v>0</v>
      </c>
      <c r="K125">
        <f>IF('Programme Description'!J123="",0,1)</f>
        <v>0</v>
      </c>
      <c r="L125">
        <f>IF('Programme Description'!K123="",0,1)</f>
        <v>0</v>
      </c>
      <c r="M125" t="str">
        <f t="shared" si="12"/>
        <v>n</v>
      </c>
      <c r="N125" t="str">
        <f t="shared" si="13"/>
        <v>n</v>
      </c>
      <c r="O125" t="str">
        <f>IF('Programme Description'!B125&gt;1,IF(('Programme Description'!B123='Programme Description'!B122+1),"y","n"),"n")</f>
        <v>n</v>
      </c>
      <c r="P125">
        <f t="shared" si="14"/>
        <v>0</v>
      </c>
      <c r="Q125" t="str">
        <f>IF(AND('Programme Description'!B123&lt;&gt;C$3,'Programme Description'!B123&lt;&gt;C$4,'Programme Description'!B123&lt;&gt;C$5,'Programme Description'!B123&lt;&gt;C$6,'Programme Description'!B123&lt;&gt;C$7,'Programme Description'!B123&lt;&gt;C$8),"y","n")</f>
        <v>n</v>
      </c>
      <c r="R125" t="str">
        <f>IF(AND('Programme Description'!D123&lt;&gt;D$3,'Programme Description'!D123&lt;&gt;D$4,'Programme Description'!D123&lt;&gt;D$5,'Programme Description'!D123&lt;&gt;D$6,'Programme Description'!D123&lt;&gt;D$7,'Programme Description'!D123&lt;&gt;D$8),"y","n")</f>
        <v>n</v>
      </c>
      <c r="S125" t="str">
        <f>IF(AND('Programme Description'!E123&lt;&gt;E$3,'Programme Description'!E123&lt;&gt;E$4,'Programme Description'!E123&lt;&gt;E$5,'Programme Description'!E123&lt;&gt;E$6,'Programme Description'!E123&lt;&gt;E$7,'Programme Description'!E123&lt;&gt;E$8),"y","n")</f>
        <v>n</v>
      </c>
      <c r="T125" t="str">
        <f>IF(AND('Programme Description'!F123&lt;&gt;F$3,'Programme Description'!F123&lt;&gt;F$4,'Programme Description'!F123&lt;&gt;F$5),"y","n")</f>
        <v>n</v>
      </c>
      <c r="U125" t="str">
        <f>IF(AND('Programme Description'!H123&lt;&gt;G$3,'Programme Description'!H123&lt;&gt;G$4,'Programme Description'!H123&lt;&gt;G$5),"y","n")</f>
        <v>n</v>
      </c>
      <c r="V125" t="str">
        <f>IF(AND('Programme Description'!K123&lt;&gt;H$3,'Programme Description'!K123&lt;&gt;H$4,'Programme Description'!K123&lt;&gt;H$5,'Programme Description'!K123&lt;&gt;H$6,'Programme Description'!K123&lt;&gt;H$7),"y","n")</f>
        <v>n</v>
      </c>
      <c r="W125">
        <f>IF('Programme Description'!D123='DATA VALIDATION'!$D$4,1,IF('Programme Description'!D123='DATA VALIDATION'!$D$5,2,IF('Programme Description'!D123&lt;&gt;"",3,0)))</f>
        <v>0</v>
      </c>
      <c r="X125" t="str">
        <f t="shared" si="15"/>
        <v>y</v>
      </c>
      <c r="Y125" t="str">
        <f t="shared" si="16"/>
        <v>n</v>
      </c>
      <c r="Z125" t="str">
        <f>IF(AND('Programme Description'!D123='DATA VALIDATION'!$D$5,'DATA VALIDATION'!Y125="n"),"n","y")</f>
        <v>y</v>
      </c>
      <c r="AA125" t="str">
        <f t="shared" si="17"/>
        <v>n</v>
      </c>
      <c r="AB125" t="str">
        <f t="shared" si="18"/>
        <v>y</v>
      </c>
      <c r="AC125" t="str">
        <f t="shared" si="19"/>
        <v>y</v>
      </c>
      <c r="AE125" t="str">
        <f>IF(AND(A125&gt;0,'Programme Description'!D123=""),"y","n")</f>
        <v>n</v>
      </c>
      <c r="AF125" t="str">
        <f>IF(OR(AND('Programme Description'!D123='DATA VALIDATION'!$D$4,'Programme Description'!E123=""),AND('Programme Description'!D123&lt;&gt;'DATA VALIDATION'!$D$4,'Programme Description'!E123&lt;&gt;"")),"y","n")</f>
        <v>n</v>
      </c>
      <c r="AG125" t="str">
        <f>IF(OR(AND('Programme Description'!D123='DATA VALIDATION'!$D$4,'Programme Description'!F123=""),AND('Programme Description'!D123&lt;&gt;'DATA VALIDATION'!$D$4,'Programme Description'!F123&lt;&gt;"")),"y","n")</f>
        <v>n</v>
      </c>
      <c r="AH125" t="str">
        <f>IF(OR(AND(OR('Programme Description'!D123='DATA VALIDATION'!$D$4,'Programme Description'!D123='DATA VALIDATION'!$D$5),'Programme Description'!G123=""),AND(OR('Programme Description'!D123='DATA VALIDATION'!$D$4,'Programme Description'!D123&lt;&gt;'DATA VALIDATION'!$D$5),'Programme Description'!G123&lt;&gt;"")),"y","n")</f>
        <v>n</v>
      </c>
      <c r="AI125" t="str">
        <f>IF(OR(AND('Programme Description'!D123='DATA VALIDATION'!$D$4,'Programme Description'!H123=""),AND('Programme Description'!D123&lt;&gt;'DATA VALIDATION'!$D$4,'Programme Description'!H123&lt;&gt;"")),"y","n")</f>
        <v>n</v>
      </c>
      <c r="AJ125" t="str">
        <f>IF(OR(AND(OR('Programme Description'!D123='DATA VALIDATION'!$D$4,'Programme Description'!D123='DATA VALIDATION'!$D$5),'Programme Description'!I123=""),AND(OR('Programme Description'!D123='DATA VALIDATION'!$D$4,'Programme Description'!D123&lt;&gt;'DATA VALIDATION'!$D$5),'Programme Description'!I123&lt;&gt;"")),"y","n")</f>
        <v>n</v>
      </c>
      <c r="AK125" t="str">
        <f>IF(OR(AND('Programme Description'!D123='DATA VALIDATION'!$D$4,'Programme Description'!J123=""),AND('Programme Description'!D123&lt;&gt;'DATA VALIDATION'!$D$4,'Programme Description'!J123&lt;&gt;"")),"y","n")</f>
        <v>n</v>
      </c>
      <c r="AL125" t="str">
        <f>IF(OR(AND('Programme Description'!D123='DATA VALIDATION'!$D$4,'Programme Description'!K123=""),AND('Programme Description'!D123&lt;&gt;'DATA VALIDATION'!$D$4,'Programme Description'!K123&lt;&gt;"")),"y","n")</f>
        <v>n</v>
      </c>
    </row>
    <row r="126" spans="1:38">
      <c r="A126">
        <f t="shared" si="10"/>
        <v>0</v>
      </c>
      <c r="B126">
        <f t="shared" si="11"/>
        <v>1</v>
      </c>
      <c r="C126">
        <f>IF('Programme Description'!B124="",0,1)</f>
        <v>0</v>
      </c>
      <c r="D126">
        <f>IF('Programme Description'!C124="",0,1)</f>
        <v>0</v>
      </c>
      <c r="E126">
        <f>IF('Programme Description'!D124="",0,1)</f>
        <v>0</v>
      </c>
      <c r="F126">
        <f>IF('Programme Description'!E124="",0,1)</f>
        <v>0</v>
      </c>
      <c r="G126">
        <f>IF('Programme Description'!F124="",0,1)</f>
        <v>0</v>
      </c>
      <c r="H126">
        <f>IF('Programme Description'!G124="",0,1)</f>
        <v>0</v>
      </c>
      <c r="I126">
        <f>IF('Programme Description'!H124="",0,1)</f>
        <v>0</v>
      </c>
      <c r="J126">
        <f>IF('Programme Description'!I124="",0,1)</f>
        <v>0</v>
      </c>
      <c r="K126">
        <f>IF('Programme Description'!J124="",0,1)</f>
        <v>0</v>
      </c>
      <c r="L126">
        <f>IF('Programme Description'!K124="",0,1)</f>
        <v>0</v>
      </c>
      <c r="M126" t="str">
        <f t="shared" si="12"/>
        <v>n</v>
      </c>
      <c r="N126" t="str">
        <f t="shared" si="13"/>
        <v>n</v>
      </c>
      <c r="O126" t="str">
        <f>IF('Programme Description'!B126&gt;1,IF(('Programme Description'!B124='Programme Description'!B123+1),"y","n"),"n")</f>
        <v>n</v>
      </c>
      <c r="P126">
        <f t="shared" si="14"/>
        <v>0</v>
      </c>
      <c r="Q126" t="str">
        <f>IF(AND('Programme Description'!B124&lt;&gt;C$3,'Programme Description'!B124&lt;&gt;C$4,'Programme Description'!B124&lt;&gt;C$5,'Programme Description'!B124&lt;&gt;C$6,'Programme Description'!B124&lt;&gt;C$7,'Programme Description'!B124&lt;&gt;C$8),"y","n")</f>
        <v>n</v>
      </c>
      <c r="R126" t="str">
        <f>IF(AND('Programme Description'!D124&lt;&gt;D$3,'Programme Description'!D124&lt;&gt;D$4,'Programme Description'!D124&lt;&gt;D$5,'Programme Description'!D124&lt;&gt;D$6,'Programme Description'!D124&lt;&gt;D$7,'Programme Description'!D124&lt;&gt;D$8),"y","n")</f>
        <v>n</v>
      </c>
      <c r="S126" t="str">
        <f>IF(AND('Programme Description'!E124&lt;&gt;E$3,'Programme Description'!E124&lt;&gt;E$4,'Programme Description'!E124&lt;&gt;E$5,'Programme Description'!E124&lt;&gt;E$6,'Programme Description'!E124&lt;&gt;E$7,'Programme Description'!E124&lt;&gt;E$8),"y","n")</f>
        <v>n</v>
      </c>
      <c r="T126" t="str">
        <f>IF(AND('Programme Description'!F124&lt;&gt;F$3,'Programme Description'!F124&lt;&gt;F$4,'Programme Description'!F124&lt;&gt;F$5),"y","n")</f>
        <v>n</v>
      </c>
      <c r="U126" t="str">
        <f>IF(AND('Programme Description'!H124&lt;&gt;G$3,'Programme Description'!H124&lt;&gt;G$4,'Programme Description'!H124&lt;&gt;G$5),"y","n")</f>
        <v>n</v>
      </c>
      <c r="V126" t="str">
        <f>IF(AND('Programme Description'!K124&lt;&gt;H$3,'Programme Description'!K124&lt;&gt;H$4,'Programme Description'!K124&lt;&gt;H$5,'Programme Description'!K124&lt;&gt;H$6,'Programme Description'!K124&lt;&gt;H$7),"y","n")</f>
        <v>n</v>
      </c>
      <c r="W126">
        <f>IF('Programme Description'!D124='DATA VALIDATION'!$D$4,1,IF('Programme Description'!D124='DATA VALIDATION'!$D$5,2,IF('Programme Description'!D124&lt;&gt;"",3,0)))</f>
        <v>0</v>
      </c>
      <c r="X126" t="str">
        <f t="shared" si="15"/>
        <v>y</v>
      </c>
      <c r="Y126" t="str">
        <f t="shared" si="16"/>
        <v>n</v>
      </c>
      <c r="Z126" t="str">
        <f>IF(AND('Programme Description'!D124='DATA VALIDATION'!$D$5,'DATA VALIDATION'!Y126="n"),"n","y")</f>
        <v>y</v>
      </c>
      <c r="AA126" t="str">
        <f t="shared" si="17"/>
        <v>n</v>
      </c>
      <c r="AB126" t="str">
        <f t="shared" si="18"/>
        <v>y</v>
      </c>
      <c r="AC126" t="str">
        <f t="shared" si="19"/>
        <v>y</v>
      </c>
      <c r="AE126" t="str">
        <f>IF(AND(A126&gt;0,'Programme Description'!D124=""),"y","n")</f>
        <v>n</v>
      </c>
      <c r="AF126" t="str">
        <f>IF(OR(AND('Programme Description'!D124='DATA VALIDATION'!$D$4,'Programme Description'!E124=""),AND('Programme Description'!D124&lt;&gt;'DATA VALIDATION'!$D$4,'Programme Description'!E124&lt;&gt;"")),"y","n")</f>
        <v>n</v>
      </c>
      <c r="AG126" t="str">
        <f>IF(OR(AND('Programme Description'!D124='DATA VALIDATION'!$D$4,'Programme Description'!F124=""),AND('Programme Description'!D124&lt;&gt;'DATA VALIDATION'!$D$4,'Programme Description'!F124&lt;&gt;"")),"y","n")</f>
        <v>n</v>
      </c>
      <c r="AH126" t="str">
        <f>IF(OR(AND(OR('Programme Description'!D124='DATA VALIDATION'!$D$4,'Programme Description'!D124='DATA VALIDATION'!$D$5),'Programme Description'!G124=""),AND(OR('Programme Description'!D124='DATA VALIDATION'!$D$4,'Programme Description'!D124&lt;&gt;'DATA VALIDATION'!$D$5),'Programme Description'!G124&lt;&gt;"")),"y","n")</f>
        <v>n</v>
      </c>
      <c r="AI126" t="str">
        <f>IF(OR(AND('Programme Description'!D124='DATA VALIDATION'!$D$4,'Programme Description'!H124=""),AND('Programme Description'!D124&lt;&gt;'DATA VALIDATION'!$D$4,'Programme Description'!H124&lt;&gt;"")),"y","n")</f>
        <v>n</v>
      </c>
      <c r="AJ126" t="str">
        <f>IF(OR(AND(OR('Programme Description'!D124='DATA VALIDATION'!$D$4,'Programme Description'!D124='DATA VALIDATION'!$D$5),'Programme Description'!I124=""),AND(OR('Programme Description'!D124='DATA VALIDATION'!$D$4,'Programme Description'!D124&lt;&gt;'DATA VALIDATION'!$D$5),'Programme Description'!I124&lt;&gt;"")),"y","n")</f>
        <v>n</v>
      </c>
      <c r="AK126" t="str">
        <f>IF(OR(AND('Programme Description'!D124='DATA VALIDATION'!$D$4,'Programme Description'!J124=""),AND('Programme Description'!D124&lt;&gt;'DATA VALIDATION'!$D$4,'Programme Description'!J124&lt;&gt;"")),"y","n")</f>
        <v>n</v>
      </c>
      <c r="AL126" t="str">
        <f>IF(OR(AND('Programme Description'!D124='DATA VALIDATION'!$D$4,'Programme Description'!K124=""),AND('Programme Description'!D124&lt;&gt;'DATA VALIDATION'!$D$4,'Programme Description'!K124&lt;&gt;"")),"y","n")</f>
        <v>n</v>
      </c>
    </row>
    <row r="127" spans="1:38">
      <c r="A127">
        <f t="shared" si="10"/>
        <v>0</v>
      </c>
      <c r="B127">
        <f t="shared" si="11"/>
        <v>1</v>
      </c>
      <c r="C127">
        <f>IF('Programme Description'!B125="",0,1)</f>
        <v>0</v>
      </c>
      <c r="D127">
        <f>IF('Programme Description'!C125="",0,1)</f>
        <v>0</v>
      </c>
      <c r="E127">
        <f>IF('Programme Description'!D125="",0,1)</f>
        <v>0</v>
      </c>
      <c r="F127">
        <f>IF('Programme Description'!E125="",0,1)</f>
        <v>0</v>
      </c>
      <c r="G127">
        <f>IF('Programme Description'!F125="",0,1)</f>
        <v>0</v>
      </c>
      <c r="H127">
        <f>IF('Programme Description'!G125="",0,1)</f>
        <v>0</v>
      </c>
      <c r="I127">
        <f>IF('Programme Description'!H125="",0,1)</f>
        <v>0</v>
      </c>
      <c r="J127">
        <f>IF('Programme Description'!I125="",0,1)</f>
        <v>0</v>
      </c>
      <c r="K127">
        <f>IF('Programme Description'!J125="",0,1)</f>
        <v>0</v>
      </c>
      <c r="L127">
        <f>IF('Programme Description'!K125="",0,1)</f>
        <v>0</v>
      </c>
      <c r="M127" t="str">
        <f t="shared" si="12"/>
        <v>n</v>
      </c>
      <c r="N127" t="str">
        <f t="shared" si="13"/>
        <v>n</v>
      </c>
      <c r="O127" t="str">
        <f>IF('Programme Description'!B127&gt;1,IF(('Programme Description'!B125='Programme Description'!B124+1),"y","n"),"n")</f>
        <v>n</v>
      </c>
      <c r="P127">
        <f t="shared" si="14"/>
        <v>0</v>
      </c>
      <c r="Q127" t="str">
        <f>IF(AND('Programme Description'!B125&lt;&gt;C$3,'Programme Description'!B125&lt;&gt;C$4,'Programme Description'!B125&lt;&gt;C$5,'Programme Description'!B125&lt;&gt;C$6,'Programme Description'!B125&lt;&gt;C$7,'Programme Description'!B125&lt;&gt;C$8),"y","n")</f>
        <v>n</v>
      </c>
      <c r="R127" t="str">
        <f>IF(AND('Programme Description'!D125&lt;&gt;D$3,'Programme Description'!D125&lt;&gt;D$4,'Programme Description'!D125&lt;&gt;D$5,'Programme Description'!D125&lt;&gt;D$6,'Programme Description'!D125&lt;&gt;D$7,'Programme Description'!D125&lt;&gt;D$8),"y","n")</f>
        <v>n</v>
      </c>
      <c r="S127" t="str">
        <f>IF(AND('Programme Description'!E125&lt;&gt;E$3,'Programme Description'!E125&lt;&gt;E$4,'Programme Description'!E125&lt;&gt;E$5,'Programme Description'!E125&lt;&gt;E$6,'Programme Description'!E125&lt;&gt;E$7,'Programme Description'!E125&lt;&gt;E$8),"y","n")</f>
        <v>n</v>
      </c>
      <c r="T127" t="str">
        <f>IF(AND('Programme Description'!F125&lt;&gt;F$3,'Programme Description'!F125&lt;&gt;F$4,'Programme Description'!F125&lt;&gt;F$5),"y","n")</f>
        <v>n</v>
      </c>
      <c r="U127" t="str">
        <f>IF(AND('Programme Description'!H125&lt;&gt;G$3,'Programme Description'!H125&lt;&gt;G$4,'Programme Description'!H125&lt;&gt;G$5),"y","n")</f>
        <v>n</v>
      </c>
      <c r="V127" t="str">
        <f>IF(AND('Programme Description'!K125&lt;&gt;H$3,'Programme Description'!K125&lt;&gt;H$4,'Programme Description'!K125&lt;&gt;H$5,'Programme Description'!K125&lt;&gt;H$6,'Programme Description'!K125&lt;&gt;H$7),"y","n")</f>
        <v>n</v>
      </c>
      <c r="W127">
        <f>IF('Programme Description'!D125='DATA VALIDATION'!$D$4,1,IF('Programme Description'!D125='DATA VALIDATION'!$D$5,2,IF('Programme Description'!D125&lt;&gt;"",3,0)))</f>
        <v>0</v>
      </c>
      <c r="X127" t="str">
        <f t="shared" si="15"/>
        <v>y</v>
      </c>
      <c r="Y127" t="str">
        <f t="shared" si="16"/>
        <v>n</v>
      </c>
      <c r="Z127" t="str">
        <f>IF(AND('Programme Description'!D125='DATA VALIDATION'!$D$5,'DATA VALIDATION'!Y127="n"),"n","y")</f>
        <v>y</v>
      </c>
      <c r="AA127" t="str">
        <f t="shared" si="17"/>
        <v>n</v>
      </c>
      <c r="AB127" t="str">
        <f t="shared" si="18"/>
        <v>y</v>
      </c>
      <c r="AC127" t="str">
        <f t="shared" si="19"/>
        <v>y</v>
      </c>
      <c r="AE127" t="str">
        <f>IF(AND(A127&gt;0,'Programme Description'!D125=""),"y","n")</f>
        <v>n</v>
      </c>
      <c r="AF127" t="str">
        <f>IF(OR(AND('Programme Description'!D125='DATA VALIDATION'!$D$4,'Programme Description'!E125=""),AND('Programme Description'!D125&lt;&gt;'DATA VALIDATION'!$D$4,'Programme Description'!E125&lt;&gt;"")),"y","n")</f>
        <v>n</v>
      </c>
      <c r="AG127" t="str">
        <f>IF(OR(AND('Programme Description'!D125='DATA VALIDATION'!$D$4,'Programme Description'!F125=""),AND('Programme Description'!D125&lt;&gt;'DATA VALIDATION'!$D$4,'Programme Description'!F125&lt;&gt;"")),"y","n")</f>
        <v>n</v>
      </c>
      <c r="AH127" t="str">
        <f>IF(OR(AND(OR('Programme Description'!D125='DATA VALIDATION'!$D$4,'Programme Description'!D125='DATA VALIDATION'!$D$5),'Programme Description'!G125=""),AND(OR('Programme Description'!D125='DATA VALIDATION'!$D$4,'Programme Description'!D125&lt;&gt;'DATA VALIDATION'!$D$5),'Programme Description'!G125&lt;&gt;"")),"y","n")</f>
        <v>n</v>
      </c>
      <c r="AI127" t="str">
        <f>IF(OR(AND('Programme Description'!D125='DATA VALIDATION'!$D$4,'Programme Description'!H125=""),AND('Programme Description'!D125&lt;&gt;'DATA VALIDATION'!$D$4,'Programme Description'!H125&lt;&gt;"")),"y","n")</f>
        <v>n</v>
      </c>
      <c r="AJ127" t="str">
        <f>IF(OR(AND(OR('Programme Description'!D125='DATA VALIDATION'!$D$4,'Programme Description'!D125='DATA VALIDATION'!$D$5),'Programme Description'!I125=""),AND(OR('Programme Description'!D125='DATA VALIDATION'!$D$4,'Programme Description'!D125&lt;&gt;'DATA VALIDATION'!$D$5),'Programme Description'!I125&lt;&gt;"")),"y","n")</f>
        <v>n</v>
      </c>
      <c r="AK127" t="str">
        <f>IF(OR(AND('Programme Description'!D125='DATA VALIDATION'!$D$4,'Programme Description'!J125=""),AND('Programme Description'!D125&lt;&gt;'DATA VALIDATION'!$D$4,'Programme Description'!J125&lt;&gt;"")),"y","n")</f>
        <v>n</v>
      </c>
      <c r="AL127" t="str">
        <f>IF(OR(AND('Programme Description'!D125='DATA VALIDATION'!$D$4,'Programme Description'!K125=""),AND('Programme Description'!D125&lt;&gt;'DATA VALIDATION'!$D$4,'Programme Description'!K125&lt;&gt;"")),"y","n")</f>
        <v>n</v>
      </c>
    </row>
    <row r="128" spans="1:38">
      <c r="A128">
        <f t="shared" si="10"/>
        <v>0</v>
      </c>
      <c r="B128">
        <f t="shared" si="11"/>
        <v>1</v>
      </c>
      <c r="C128">
        <f>IF('Programme Description'!B126="",0,1)</f>
        <v>0</v>
      </c>
      <c r="D128">
        <f>IF('Programme Description'!C126="",0,1)</f>
        <v>0</v>
      </c>
      <c r="E128">
        <f>IF('Programme Description'!D126="",0,1)</f>
        <v>0</v>
      </c>
      <c r="F128">
        <f>IF('Programme Description'!E126="",0,1)</f>
        <v>0</v>
      </c>
      <c r="G128">
        <f>IF('Programme Description'!F126="",0,1)</f>
        <v>0</v>
      </c>
      <c r="H128">
        <f>IF('Programme Description'!G126="",0,1)</f>
        <v>0</v>
      </c>
      <c r="I128">
        <f>IF('Programme Description'!H126="",0,1)</f>
        <v>0</v>
      </c>
      <c r="J128">
        <f>IF('Programme Description'!I126="",0,1)</f>
        <v>0</v>
      </c>
      <c r="K128">
        <f>IF('Programme Description'!J126="",0,1)</f>
        <v>0</v>
      </c>
      <c r="L128">
        <f>IF('Programme Description'!K126="",0,1)</f>
        <v>0</v>
      </c>
      <c r="M128" t="str">
        <f t="shared" si="12"/>
        <v>n</v>
      </c>
      <c r="N128" t="str">
        <f t="shared" si="13"/>
        <v>n</v>
      </c>
      <c r="O128" t="str">
        <f>IF('Programme Description'!B128&gt;1,IF(('Programme Description'!B126='Programme Description'!B125+1),"y","n"),"n")</f>
        <v>n</v>
      </c>
      <c r="P128">
        <f t="shared" si="14"/>
        <v>0</v>
      </c>
      <c r="Q128" t="str">
        <f>IF(AND('Programme Description'!B126&lt;&gt;C$3,'Programme Description'!B126&lt;&gt;C$4,'Programme Description'!B126&lt;&gt;C$5,'Programme Description'!B126&lt;&gt;C$6,'Programme Description'!B126&lt;&gt;C$7,'Programme Description'!B126&lt;&gt;C$8),"y","n")</f>
        <v>n</v>
      </c>
      <c r="R128" t="str">
        <f>IF(AND('Programme Description'!D126&lt;&gt;D$3,'Programme Description'!D126&lt;&gt;D$4,'Programme Description'!D126&lt;&gt;D$5,'Programme Description'!D126&lt;&gt;D$6,'Programme Description'!D126&lt;&gt;D$7,'Programme Description'!D126&lt;&gt;D$8),"y","n")</f>
        <v>n</v>
      </c>
      <c r="S128" t="str">
        <f>IF(AND('Programme Description'!E126&lt;&gt;E$3,'Programme Description'!E126&lt;&gt;E$4,'Programme Description'!E126&lt;&gt;E$5,'Programme Description'!E126&lt;&gt;E$6,'Programme Description'!E126&lt;&gt;E$7,'Programme Description'!E126&lt;&gt;E$8),"y","n")</f>
        <v>n</v>
      </c>
      <c r="T128" t="str">
        <f>IF(AND('Programme Description'!F126&lt;&gt;F$3,'Programme Description'!F126&lt;&gt;F$4,'Programme Description'!F126&lt;&gt;F$5),"y","n")</f>
        <v>n</v>
      </c>
      <c r="U128" t="str">
        <f>IF(AND('Programme Description'!H126&lt;&gt;G$3,'Programme Description'!H126&lt;&gt;G$4,'Programme Description'!H126&lt;&gt;G$5),"y","n")</f>
        <v>n</v>
      </c>
      <c r="V128" t="str">
        <f>IF(AND('Programme Description'!K126&lt;&gt;H$3,'Programme Description'!K126&lt;&gt;H$4,'Programme Description'!K126&lt;&gt;H$5,'Programme Description'!K126&lt;&gt;H$6,'Programme Description'!K126&lt;&gt;H$7),"y","n")</f>
        <v>n</v>
      </c>
      <c r="W128">
        <f>IF('Programme Description'!D126='DATA VALIDATION'!$D$4,1,IF('Programme Description'!D126='DATA VALIDATION'!$D$5,2,IF('Programme Description'!D126&lt;&gt;"",3,0)))</f>
        <v>0</v>
      </c>
      <c r="X128" t="str">
        <f t="shared" si="15"/>
        <v>y</v>
      </c>
      <c r="Y128" t="str">
        <f t="shared" si="16"/>
        <v>n</v>
      </c>
      <c r="Z128" t="str">
        <f>IF(AND('Programme Description'!D126='DATA VALIDATION'!$D$5,'DATA VALIDATION'!Y128="n"),"n","y")</f>
        <v>y</v>
      </c>
      <c r="AA128" t="str">
        <f t="shared" si="17"/>
        <v>n</v>
      </c>
      <c r="AB128" t="str">
        <f t="shared" si="18"/>
        <v>y</v>
      </c>
      <c r="AC128" t="str">
        <f t="shared" si="19"/>
        <v>y</v>
      </c>
      <c r="AE128" t="str">
        <f>IF(AND(A128&gt;0,'Programme Description'!D126=""),"y","n")</f>
        <v>n</v>
      </c>
      <c r="AF128" t="str">
        <f>IF(OR(AND('Programme Description'!D126='DATA VALIDATION'!$D$4,'Programme Description'!E126=""),AND('Programme Description'!D126&lt;&gt;'DATA VALIDATION'!$D$4,'Programme Description'!E126&lt;&gt;"")),"y","n")</f>
        <v>n</v>
      </c>
      <c r="AG128" t="str">
        <f>IF(OR(AND('Programme Description'!D126='DATA VALIDATION'!$D$4,'Programme Description'!F126=""),AND('Programme Description'!D126&lt;&gt;'DATA VALIDATION'!$D$4,'Programme Description'!F126&lt;&gt;"")),"y","n")</f>
        <v>n</v>
      </c>
      <c r="AH128" t="str">
        <f>IF(OR(AND(OR('Programme Description'!D126='DATA VALIDATION'!$D$4,'Programme Description'!D126='DATA VALIDATION'!$D$5),'Programme Description'!G126=""),AND(OR('Programme Description'!D126='DATA VALIDATION'!$D$4,'Programme Description'!D126&lt;&gt;'DATA VALIDATION'!$D$5),'Programme Description'!G126&lt;&gt;"")),"y","n")</f>
        <v>n</v>
      </c>
      <c r="AI128" t="str">
        <f>IF(OR(AND('Programme Description'!D126='DATA VALIDATION'!$D$4,'Programme Description'!H126=""),AND('Programme Description'!D126&lt;&gt;'DATA VALIDATION'!$D$4,'Programme Description'!H126&lt;&gt;"")),"y","n")</f>
        <v>n</v>
      </c>
      <c r="AJ128" t="str">
        <f>IF(OR(AND(OR('Programme Description'!D126='DATA VALIDATION'!$D$4,'Programme Description'!D126='DATA VALIDATION'!$D$5),'Programme Description'!I126=""),AND(OR('Programme Description'!D126='DATA VALIDATION'!$D$4,'Programme Description'!D126&lt;&gt;'DATA VALIDATION'!$D$5),'Programme Description'!I126&lt;&gt;"")),"y","n")</f>
        <v>n</v>
      </c>
      <c r="AK128" t="str">
        <f>IF(OR(AND('Programme Description'!D126='DATA VALIDATION'!$D$4,'Programme Description'!J126=""),AND('Programme Description'!D126&lt;&gt;'DATA VALIDATION'!$D$4,'Programme Description'!J126&lt;&gt;"")),"y","n")</f>
        <v>n</v>
      </c>
      <c r="AL128" t="str">
        <f>IF(OR(AND('Programme Description'!D126='DATA VALIDATION'!$D$4,'Programme Description'!K126=""),AND('Programme Description'!D126&lt;&gt;'DATA VALIDATION'!$D$4,'Programme Description'!K126&lt;&gt;"")),"y","n")</f>
        <v>n</v>
      </c>
    </row>
    <row r="129" spans="1:38">
      <c r="A129">
        <f t="shared" si="10"/>
        <v>0</v>
      </c>
      <c r="B129">
        <f t="shared" si="11"/>
        <v>1</v>
      </c>
      <c r="C129">
        <f>IF('Programme Description'!B127="",0,1)</f>
        <v>0</v>
      </c>
      <c r="D129">
        <f>IF('Programme Description'!C127="",0,1)</f>
        <v>0</v>
      </c>
      <c r="E129">
        <f>IF('Programme Description'!D127="",0,1)</f>
        <v>0</v>
      </c>
      <c r="F129">
        <f>IF('Programme Description'!E127="",0,1)</f>
        <v>0</v>
      </c>
      <c r="G129">
        <f>IF('Programme Description'!F127="",0,1)</f>
        <v>0</v>
      </c>
      <c r="H129">
        <f>IF('Programme Description'!G127="",0,1)</f>
        <v>0</v>
      </c>
      <c r="I129">
        <f>IF('Programme Description'!H127="",0,1)</f>
        <v>0</v>
      </c>
      <c r="J129">
        <f>IF('Programme Description'!I127="",0,1)</f>
        <v>0</v>
      </c>
      <c r="K129">
        <f>IF('Programme Description'!J127="",0,1)</f>
        <v>0</v>
      </c>
      <c r="L129">
        <f>IF('Programme Description'!K127="",0,1)</f>
        <v>0</v>
      </c>
      <c r="M129" t="str">
        <f t="shared" si="12"/>
        <v>n</v>
      </c>
      <c r="N129" t="str">
        <f t="shared" si="13"/>
        <v>n</v>
      </c>
      <c r="O129" t="str">
        <f>IF('Programme Description'!B129&gt;1,IF(('Programme Description'!B127='Programme Description'!B126+1),"y","n"),"n")</f>
        <v>n</v>
      </c>
      <c r="P129">
        <f t="shared" si="14"/>
        <v>0</v>
      </c>
      <c r="Q129" t="str">
        <f>IF(AND('Programme Description'!B127&lt;&gt;C$3,'Programme Description'!B127&lt;&gt;C$4,'Programme Description'!B127&lt;&gt;C$5,'Programme Description'!B127&lt;&gt;C$6,'Programme Description'!B127&lt;&gt;C$7,'Programme Description'!B127&lt;&gt;C$8),"y","n")</f>
        <v>n</v>
      </c>
      <c r="R129" t="str">
        <f>IF(AND('Programme Description'!D127&lt;&gt;D$3,'Programme Description'!D127&lt;&gt;D$4,'Programme Description'!D127&lt;&gt;D$5,'Programme Description'!D127&lt;&gt;D$6,'Programme Description'!D127&lt;&gt;D$7,'Programme Description'!D127&lt;&gt;D$8),"y","n")</f>
        <v>n</v>
      </c>
      <c r="S129" t="str">
        <f>IF(AND('Programme Description'!E127&lt;&gt;E$3,'Programme Description'!E127&lt;&gt;E$4,'Programme Description'!E127&lt;&gt;E$5,'Programme Description'!E127&lt;&gt;E$6,'Programme Description'!E127&lt;&gt;E$7,'Programme Description'!E127&lt;&gt;E$8),"y","n")</f>
        <v>n</v>
      </c>
      <c r="T129" t="str">
        <f>IF(AND('Programme Description'!F127&lt;&gt;F$3,'Programme Description'!F127&lt;&gt;F$4,'Programme Description'!F127&lt;&gt;F$5),"y","n")</f>
        <v>n</v>
      </c>
      <c r="U129" t="str">
        <f>IF(AND('Programme Description'!H127&lt;&gt;G$3,'Programme Description'!H127&lt;&gt;G$4,'Programme Description'!H127&lt;&gt;G$5),"y","n")</f>
        <v>n</v>
      </c>
      <c r="V129" t="str">
        <f>IF(AND('Programme Description'!K127&lt;&gt;H$3,'Programme Description'!K127&lt;&gt;H$4,'Programme Description'!K127&lt;&gt;H$5,'Programme Description'!K127&lt;&gt;H$6,'Programme Description'!K127&lt;&gt;H$7),"y","n")</f>
        <v>n</v>
      </c>
      <c r="W129">
        <f>IF('Programme Description'!D127='DATA VALIDATION'!$D$4,1,IF('Programme Description'!D127='DATA VALIDATION'!$D$5,2,IF('Programme Description'!D127&lt;&gt;"",3,0)))</f>
        <v>0</v>
      </c>
      <c r="X129" t="str">
        <f t="shared" si="15"/>
        <v>y</v>
      </c>
      <c r="Y129" t="str">
        <f t="shared" si="16"/>
        <v>n</v>
      </c>
      <c r="Z129" t="str">
        <f>IF(AND('Programme Description'!D127='DATA VALIDATION'!$D$5,'DATA VALIDATION'!Y129="n"),"n","y")</f>
        <v>y</v>
      </c>
      <c r="AA129" t="str">
        <f t="shared" si="17"/>
        <v>n</v>
      </c>
      <c r="AB129" t="str">
        <f t="shared" si="18"/>
        <v>y</v>
      </c>
      <c r="AC129" t="str">
        <f t="shared" si="19"/>
        <v>y</v>
      </c>
      <c r="AE129" t="str">
        <f>IF(AND(A129&gt;0,'Programme Description'!D127=""),"y","n")</f>
        <v>n</v>
      </c>
      <c r="AF129" t="str">
        <f>IF(OR(AND('Programme Description'!D127='DATA VALIDATION'!$D$4,'Programme Description'!E127=""),AND('Programme Description'!D127&lt;&gt;'DATA VALIDATION'!$D$4,'Programme Description'!E127&lt;&gt;"")),"y","n")</f>
        <v>n</v>
      </c>
      <c r="AG129" t="str">
        <f>IF(OR(AND('Programme Description'!D127='DATA VALIDATION'!$D$4,'Programme Description'!F127=""),AND('Programme Description'!D127&lt;&gt;'DATA VALIDATION'!$D$4,'Programme Description'!F127&lt;&gt;"")),"y","n")</f>
        <v>n</v>
      </c>
      <c r="AH129" t="str">
        <f>IF(OR(AND(OR('Programme Description'!D127='DATA VALIDATION'!$D$4,'Programme Description'!D127='DATA VALIDATION'!$D$5),'Programme Description'!G127=""),AND(OR('Programme Description'!D127='DATA VALIDATION'!$D$4,'Programme Description'!D127&lt;&gt;'DATA VALIDATION'!$D$5),'Programme Description'!G127&lt;&gt;"")),"y","n")</f>
        <v>n</v>
      </c>
      <c r="AI129" t="str">
        <f>IF(OR(AND('Programme Description'!D127='DATA VALIDATION'!$D$4,'Programme Description'!H127=""),AND('Programme Description'!D127&lt;&gt;'DATA VALIDATION'!$D$4,'Programme Description'!H127&lt;&gt;"")),"y","n")</f>
        <v>n</v>
      </c>
      <c r="AJ129" t="str">
        <f>IF(OR(AND(OR('Programme Description'!D127='DATA VALIDATION'!$D$4,'Programme Description'!D127='DATA VALIDATION'!$D$5),'Programme Description'!I127=""),AND(OR('Programme Description'!D127='DATA VALIDATION'!$D$4,'Programme Description'!D127&lt;&gt;'DATA VALIDATION'!$D$5),'Programme Description'!I127&lt;&gt;"")),"y","n")</f>
        <v>n</v>
      </c>
      <c r="AK129" t="str">
        <f>IF(OR(AND('Programme Description'!D127='DATA VALIDATION'!$D$4,'Programme Description'!J127=""),AND('Programme Description'!D127&lt;&gt;'DATA VALIDATION'!$D$4,'Programme Description'!J127&lt;&gt;"")),"y","n")</f>
        <v>n</v>
      </c>
      <c r="AL129" t="str">
        <f>IF(OR(AND('Programme Description'!D127='DATA VALIDATION'!$D$4,'Programme Description'!K127=""),AND('Programme Description'!D127&lt;&gt;'DATA VALIDATION'!$D$4,'Programme Description'!K127&lt;&gt;"")),"y","n")</f>
        <v>n</v>
      </c>
    </row>
    <row r="130" spans="1:38">
      <c r="A130">
        <f t="shared" si="10"/>
        <v>0</v>
      </c>
      <c r="B130">
        <f t="shared" si="11"/>
        <v>1</v>
      </c>
      <c r="C130">
        <f>IF('Programme Description'!B128="",0,1)</f>
        <v>0</v>
      </c>
      <c r="D130">
        <f>IF('Programme Description'!C128="",0,1)</f>
        <v>0</v>
      </c>
      <c r="E130">
        <f>IF('Programme Description'!D128="",0,1)</f>
        <v>0</v>
      </c>
      <c r="F130">
        <f>IF('Programme Description'!E128="",0,1)</f>
        <v>0</v>
      </c>
      <c r="G130">
        <f>IF('Programme Description'!F128="",0,1)</f>
        <v>0</v>
      </c>
      <c r="H130">
        <f>IF('Programme Description'!G128="",0,1)</f>
        <v>0</v>
      </c>
      <c r="I130">
        <f>IF('Programme Description'!H128="",0,1)</f>
        <v>0</v>
      </c>
      <c r="J130">
        <f>IF('Programme Description'!I128="",0,1)</f>
        <v>0</v>
      </c>
      <c r="K130">
        <f>IF('Programme Description'!J128="",0,1)</f>
        <v>0</v>
      </c>
      <c r="L130">
        <f>IF('Programme Description'!K128="",0,1)</f>
        <v>0</v>
      </c>
      <c r="M130" t="str">
        <f t="shared" si="12"/>
        <v>n</v>
      </c>
      <c r="N130" t="str">
        <f t="shared" si="13"/>
        <v>n</v>
      </c>
      <c r="O130" t="str">
        <f>IF('Programme Description'!B130&gt;1,IF(('Programme Description'!B128='Programme Description'!B127+1),"y","n"),"n")</f>
        <v>n</v>
      </c>
      <c r="P130">
        <f t="shared" si="14"/>
        <v>0</v>
      </c>
      <c r="Q130" t="str">
        <f>IF(AND('Programme Description'!B128&lt;&gt;C$3,'Programme Description'!B128&lt;&gt;C$4,'Programme Description'!B128&lt;&gt;C$5,'Programme Description'!B128&lt;&gt;C$6,'Programme Description'!B128&lt;&gt;C$7,'Programme Description'!B128&lt;&gt;C$8),"y","n")</f>
        <v>n</v>
      </c>
      <c r="R130" t="str">
        <f>IF(AND('Programme Description'!D128&lt;&gt;D$3,'Programme Description'!D128&lt;&gt;D$4,'Programme Description'!D128&lt;&gt;D$5,'Programme Description'!D128&lt;&gt;D$6,'Programme Description'!D128&lt;&gt;D$7,'Programme Description'!D128&lt;&gt;D$8),"y","n")</f>
        <v>n</v>
      </c>
      <c r="S130" t="str">
        <f>IF(AND('Programme Description'!E128&lt;&gt;E$3,'Programme Description'!E128&lt;&gt;E$4,'Programme Description'!E128&lt;&gt;E$5,'Programme Description'!E128&lt;&gt;E$6,'Programme Description'!E128&lt;&gt;E$7,'Programme Description'!E128&lt;&gt;E$8),"y","n")</f>
        <v>n</v>
      </c>
      <c r="T130" t="str">
        <f>IF(AND('Programme Description'!F128&lt;&gt;F$3,'Programme Description'!F128&lt;&gt;F$4,'Programme Description'!F128&lt;&gt;F$5),"y","n")</f>
        <v>n</v>
      </c>
      <c r="U130" t="str">
        <f>IF(AND('Programme Description'!H128&lt;&gt;G$3,'Programme Description'!H128&lt;&gt;G$4,'Programme Description'!H128&lt;&gt;G$5),"y","n")</f>
        <v>n</v>
      </c>
      <c r="V130" t="str">
        <f>IF(AND('Programme Description'!K128&lt;&gt;H$3,'Programme Description'!K128&lt;&gt;H$4,'Programme Description'!K128&lt;&gt;H$5,'Programme Description'!K128&lt;&gt;H$6,'Programme Description'!K128&lt;&gt;H$7),"y","n")</f>
        <v>n</v>
      </c>
      <c r="W130">
        <f>IF('Programme Description'!D128='DATA VALIDATION'!$D$4,1,IF('Programme Description'!D128='DATA VALIDATION'!$D$5,2,IF('Programme Description'!D128&lt;&gt;"",3,0)))</f>
        <v>0</v>
      </c>
      <c r="X130" t="str">
        <f t="shared" si="15"/>
        <v>y</v>
      </c>
      <c r="Y130" t="str">
        <f t="shared" si="16"/>
        <v>n</v>
      </c>
      <c r="Z130" t="str">
        <f>IF(AND('Programme Description'!D128='DATA VALIDATION'!$D$5,'DATA VALIDATION'!Y130="n"),"n","y")</f>
        <v>y</v>
      </c>
      <c r="AA130" t="str">
        <f t="shared" si="17"/>
        <v>n</v>
      </c>
      <c r="AB130" t="str">
        <f t="shared" si="18"/>
        <v>y</v>
      </c>
      <c r="AC130" t="str">
        <f t="shared" si="19"/>
        <v>y</v>
      </c>
      <c r="AE130" t="str">
        <f>IF(AND(A130&gt;0,'Programme Description'!D128=""),"y","n")</f>
        <v>n</v>
      </c>
      <c r="AF130" t="str">
        <f>IF(OR(AND('Programme Description'!D128='DATA VALIDATION'!$D$4,'Programme Description'!E128=""),AND('Programme Description'!D128&lt;&gt;'DATA VALIDATION'!$D$4,'Programme Description'!E128&lt;&gt;"")),"y","n")</f>
        <v>n</v>
      </c>
      <c r="AG130" t="str">
        <f>IF(OR(AND('Programme Description'!D128='DATA VALIDATION'!$D$4,'Programme Description'!F128=""),AND('Programme Description'!D128&lt;&gt;'DATA VALIDATION'!$D$4,'Programme Description'!F128&lt;&gt;"")),"y","n")</f>
        <v>n</v>
      </c>
      <c r="AH130" t="str">
        <f>IF(OR(AND(OR('Programme Description'!D128='DATA VALIDATION'!$D$4,'Programme Description'!D128='DATA VALIDATION'!$D$5),'Programme Description'!G128=""),AND(OR('Programme Description'!D128='DATA VALIDATION'!$D$4,'Programme Description'!D128&lt;&gt;'DATA VALIDATION'!$D$5),'Programme Description'!G128&lt;&gt;"")),"y","n")</f>
        <v>n</v>
      </c>
      <c r="AI130" t="str">
        <f>IF(OR(AND('Programme Description'!D128='DATA VALIDATION'!$D$4,'Programme Description'!H128=""),AND('Programme Description'!D128&lt;&gt;'DATA VALIDATION'!$D$4,'Programme Description'!H128&lt;&gt;"")),"y","n")</f>
        <v>n</v>
      </c>
      <c r="AJ130" t="str">
        <f>IF(OR(AND(OR('Programme Description'!D128='DATA VALIDATION'!$D$4,'Programme Description'!D128='DATA VALIDATION'!$D$5),'Programme Description'!I128=""),AND(OR('Programme Description'!D128='DATA VALIDATION'!$D$4,'Programme Description'!D128&lt;&gt;'DATA VALIDATION'!$D$5),'Programme Description'!I128&lt;&gt;"")),"y","n")</f>
        <v>n</v>
      </c>
      <c r="AK130" t="str">
        <f>IF(OR(AND('Programme Description'!D128='DATA VALIDATION'!$D$4,'Programme Description'!J128=""),AND('Programme Description'!D128&lt;&gt;'DATA VALIDATION'!$D$4,'Programme Description'!J128&lt;&gt;"")),"y","n")</f>
        <v>n</v>
      </c>
      <c r="AL130" t="str">
        <f>IF(OR(AND('Programme Description'!D128='DATA VALIDATION'!$D$4,'Programme Description'!K128=""),AND('Programme Description'!D128&lt;&gt;'DATA VALIDATION'!$D$4,'Programme Description'!K128&lt;&gt;"")),"y","n")</f>
        <v>n</v>
      </c>
    </row>
    <row r="131" spans="1:38">
      <c r="A131">
        <f t="shared" si="10"/>
        <v>0</v>
      </c>
      <c r="B131">
        <f t="shared" si="11"/>
        <v>1</v>
      </c>
      <c r="C131">
        <f>IF('Programme Description'!B129="",0,1)</f>
        <v>0</v>
      </c>
      <c r="D131">
        <f>IF('Programme Description'!C129="",0,1)</f>
        <v>0</v>
      </c>
      <c r="E131">
        <f>IF('Programme Description'!D129="",0,1)</f>
        <v>0</v>
      </c>
      <c r="F131">
        <f>IF('Programme Description'!E129="",0,1)</f>
        <v>0</v>
      </c>
      <c r="G131">
        <f>IF('Programme Description'!F129="",0,1)</f>
        <v>0</v>
      </c>
      <c r="H131">
        <f>IF('Programme Description'!G129="",0,1)</f>
        <v>0</v>
      </c>
      <c r="I131">
        <f>IF('Programme Description'!H129="",0,1)</f>
        <v>0</v>
      </c>
      <c r="J131">
        <f>IF('Programme Description'!I129="",0,1)</f>
        <v>0</v>
      </c>
      <c r="K131">
        <f>IF('Programme Description'!J129="",0,1)</f>
        <v>0</v>
      </c>
      <c r="L131">
        <f>IF('Programme Description'!K129="",0,1)</f>
        <v>0</v>
      </c>
      <c r="M131" t="str">
        <f t="shared" si="12"/>
        <v>n</v>
      </c>
      <c r="N131" t="str">
        <f t="shared" si="13"/>
        <v>n</v>
      </c>
      <c r="O131" t="str">
        <f>IF('Programme Description'!B131&gt;1,IF(('Programme Description'!B129='Programme Description'!B128+1),"y","n"),"n")</f>
        <v>n</v>
      </c>
      <c r="P131">
        <f t="shared" si="14"/>
        <v>0</v>
      </c>
      <c r="Q131" t="str">
        <f>IF(AND('Programme Description'!B129&lt;&gt;C$3,'Programme Description'!B129&lt;&gt;C$4,'Programme Description'!B129&lt;&gt;C$5,'Programme Description'!B129&lt;&gt;C$6,'Programme Description'!B129&lt;&gt;C$7,'Programme Description'!B129&lt;&gt;C$8),"y","n")</f>
        <v>n</v>
      </c>
      <c r="R131" t="str">
        <f>IF(AND('Programme Description'!D129&lt;&gt;D$3,'Programme Description'!D129&lt;&gt;D$4,'Programme Description'!D129&lt;&gt;D$5,'Programme Description'!D129&lt;&gt;D$6,'Programme Description'!D129&lt;&gt;D$7,'Programme Description'!D129&lt;&gt;D$8),"y","n")</f>
        <v>n</v>
      </c>
      <c r="S131" t="str">
        <f>IF(AND('Programme Description'!E129&lt;&gt;E$3,'Programme Description'!E129&lt;&gt;E$4,'Programme Description'!E129&lt;&gt;E$5,'Programme Description'!E129&lt;&gt;E$6,'Programme Description'!E129&lt;&gt;E$7,'Programme Description'!E129&lt;&gt;E$8),"y","n")</f>
        <v>n</v>
      </c>
      <c r="T131" t="str">
        <f>IF(AND('Programme Description'!F129&lt;&gt;F$3,'Programme Description'!F129&lt;&gt;F$4,'Programme Description'!F129&lt;&gt;F$5),"y","n")</f>
        <v>n</v>
      </c>
      <c r="U131" t="str">
        <f>IF(AND('Programme Description'!H129&lt;&gt;G$3,'Programme Description'!H129&lt;&gt;G$4,'Programme Description'!H129&lt;&gt;G$5),"y","n")</f>
        <v>n</v>
      </c>
      <c r="V131" t="str">
        <f>IF(AND('Programme Description'!K129&lt;&gt;H$3,'Programme Description'!K129&lt;&gt;H$4,'Programme Description'!K129&lt;&gt;H$5,'Programme Description'!K129&lt;&gt;H$6,'Programme Description'!K129&lt;&gt;H$7),"y","n")</f>
        <v>n</v>
      </c>
      <c r="W131">
        <f>IF('Programme Description'!D129='DATA VALIDATION'!$D$4,1,IF('Programme Description'!D129='DATA VALIDATION'!$D$5,2,IF('Programme Description'!D129&lt;&gt;"",3,0)))</f>
        <v>0</v>
      </c>
      <c r="X131" t="str">
        <f t="shared" si="15"/>
        <v>y</v>
      </c>
      <c r="Y131" t="str">
        <f t="shared" si="16"/>
        <v>n</v>
      </c>
      <c r="Z131" t="str">
        <f>IF(AND('Programme Description'!D129='DATA VALIDATION'!$D$5,'DATA VALIDATION'!Y131="n"),"n","y")</f>
        <v>y</v>
      </c>
      <c r="AA131" t="str">
        <f t="shared" si="17"/>
        <v>n</v>
      </c>
      <c r="AB131" t="str">
        <f t="shared" si="18"/>
        <v>y</v>
      </c>
      <c r="AC131" t="str">
        <f t="shared" si="19"/>
        <v>y</v>
      </c>
      <c r="AE131" t="str">
        <f>IF(AND(A131&gt;0,'Programme Description'!D129=""),"y","n")</f>
        <v>n</v>
      </c>
      <c r="AF131" t="str">
        <f>IF(OR(AND('Programme Description'!D129='DATA VALIDATION'!$D$4,'Programme Description'!E129=""),AND('Programme Description'!D129&lt;&gt;'DATA VALIDATION'!$D$4,'Programme Description'!E129&lt;&gt;"")),"y","n")</f>
        <v>n</v>
      </c>
      <c r="AG131" t="str">
        <f>IF(OR(AND('Programme Description'!D129='DATA VALIDATION'!$D$4,'Programme Description'!F129=""),AND('Programme Description'!D129&lt;&gt;'DATA VALIDATION'!$D$4,'Programme Description'!F129&lt;&gt;"")),"y","n")</f>
        <v>n</v>
      </c>
      <c r="AH131" t="str">
        <f>IF(OR(AND(OR('Programme Description'!D129='DATA VALIDATION'!$D$4,'Programme Description'!D129='DATA VALIDATION'!$D$5),'Programme Description'!G129=""),AND(OR('Programme Description'!D129='DATA VALIDATION'!$D$4,'Programme Description'!D129&lt;&gt;'DATA VALIDATION'!$D$5),'Programme Description'!G129&lt;&gt;"")),"y","n")</f>
        <v>n</v>
      </c>
      <c r="AI131" t="str">
        <f>IF(OR(AND('Programme Description'!D129='DATA VALIDATION'!$D$4,'Programme Description'!H129=""),AND('Programme Description'!D129&lt;&gt;'DATA VALIDATION'!$D$4,'Programme Description'!H129&lt;&gt;"")),"y","n")</f>
        <v>n</v>
      </c>
      <c r="AJ131" t="str">
        <f>IF(OR(AND(OR('Programme Description'!D129='DATA VALIDATION'!$D$4,'Programme Description'!D129='DATA VALIDATION'!$D$5),'Programme Description'!I129=""),AND(OR('Programme Description'!D129='DATA VALIDATION'!$D$4,'Programme Description'!D129&lt;&gt;'DATA VALIDATION'!$D$5),'Programme Description'!I129&lt;&gt;"")),"y","n")</f>
        <v>n</v>
      </c>
      <c r="AK131" t="str">
        <f>IF(OR(AND('Programme Description'!D129='DATA VALIDATION'!$D$4,'Programme Description'!J129=""),AND('Programme Description'!D129&lt;&gt;'DATA VALIDATION'!$D$4,'Programme Description'!J129&lt;&gt;"")),"y","n")</f>
        <v>n</v>
      </c>
      <c r="AL131" t="str">
        <f>IF(OR(AND('Programme Description'!D129='DATA VALIDATION'!$D$4,'Programme Description'!K129=""),AND('Programme Description'!D129&lt;&gt;'DATA VALIDATION'!$D$4,'Programme Description'!K129&lt;&gt;"")),"y","n")</f>
        <v>n</v>
      </c>
    </row>
    <row r="132" spans="1:38">
      <c r="A132">
        <f t="shared" si="10"/>
        <v>0</v>
      </c>
      <c r="B132">
        <f t="shared" si="11"/>
        <v>1</v>
      </c>
      <c r="C132">
        <f>IF('Programme Description'!B130="",0,1)</f>
        <v>0</v>
      </c>
      <c r="D132">
        <f>IF('Programme Description'!C130="",0,1)</f>
        <v>0</v>
      </c>
      <c r="E132">
        <f>IF('Programme Description'!D130="",0,1)</f>
        <v>0</v>
      </c>
      <c r="F132">
        <f>IF('Programme Description'!E130="",0,1)</f>
        <v>0</v>
      </c>
      <c r="G132">
        <f>IF('Programme Description'!F130="",0,1)</f>
        <v>0</v>
      </c>
      <c r="H132">
        <f>IF('Programme Description'!G130="",0,1)</f>
        <v>0</v>
      </c>
      <c r="I132">
        <f>IF('Programme Description'!H130="",0,1)</f>
        <v>0</v>
      </c>
      <c r="J132">
        <f>IF('Programme Description'!I130="",0,1)</f>
        <v>0</v>
      </c>
      <c r="K132">
        <f>IF('Programme Description'!J130="",0,1)</f>
        <v>0</v>
      </c>
      <c r="L132">
        <f>IF('Programme Description'!K130="",0,1)</f>
        <v>0</v>
      </c>
      <c r="M132" t="str">
        <f t="shared" si="12"/>
        <v>n</v>
      </c>
      <c r="N132" t="str">
        <f t="shared" si="13"/>
        <v>n</v>
      </c>
      <c r="O132" t="str">
        <f>IF('Programme Description'!B132&gt;1,IF(('Programme Description'!B130='Programme Description'!B129+1),"y","n"),"n")</f>
        <v>n</v>
      </c>
      <c r="P132">
        <f t="shared" si="14"/>
        <v>0</v>
      </c>
      <c r="Q132" t="str">
        <f>IF(AND('Programme Description'!B130&lt;&gt;C$3,'Programme Description'!B130&lt;&gt;C$4,'Programme Description'!B130&lt;&gt;C$5,'Programme Description'!B130&lt;&gt;C$6,'Programme Description'!B130&lt;&gt;C$7,'Programme Description'!B130&lt;&gt;C$8),"y","n")</f>
        <v>n</v>
      </c>
      <c r="R132" t="str">
        <f>IF(AND('Programme Description'!D130&lt;&gt;D$3,'Programme Description'!D130&lt;&gt;D$4,'Programme Description'!D130&lt;&gt;D$5,'Programme Description'!D130&lt;&gt;D$6,'Programme Description'!D130&lt;&gt;D$7,'Programme Description'!D130&lt;&gt;D$8),"y","n")</f>
        <v>n</v>
      </c>
      <c r="S132" t="str">
        <f>IF(AND('Programme Description'!E130&lt;&gt;E$3,'Programme Description'!E130&lt;&gt;E$4,'Programme Description'!E130&lt;&gt;E$5,'Programme Description'!E130&lt;&gt;E$6,'Programme Description'!E130&lt;&gt;E$7,'Programme Description'!E130&lt;&gt;E$8),"y","n")</f>
        <v>n</v>
      </c>
      <c r="T132" t="str">
        <f>IF(AND('Programme Description'!F130&lt;&gt;F$3,'Programme Description'!F130&lt;&gt;F$4,'Programme Description'!F130&lt;&gt;F$5),"y","n")</f>
        <v>n</v>
      </c>
      <c r="U132" t="str">
        <f>IF(AND('Programme Description'!H130&lt;&gt;G$3,'Programme Description'!H130&lt;&gt;G$4,'Programme Description'!H130&lt;&gt;G$5),"y","n")</f>
        <v>n</v>
      </c>
      <c r="V132" t="str">
        <f>IF(AND('Programme Description'!K130&lt;&gt;H$3,'Programme Description'!K130&lt;&gt;H$4,'Programme Description'!K130&lt;&gt;H$5,'Programme Description'!K130&lt;&gt;H$6,'Programme Description'!K130&lt;&gt;H$7),"y","n")</f>
        <v>n</v>
      </c>
      <c r="W132">
        <f>IF('Programme Description'!D130='DATA VALIDATION'!$D$4,1,IF('Programme Description'!D130='DATA VALIDATION'!$D$5,2,IF('Programme Description'!D130&lt;&gt;"",3,0)))</f>
        <v>0</v>
      </c>
      <c r="X132" t="str">
        <f t="shared" si="15"/>
        <v>y</v>
      </c>
      <c r="Y132" t="str">
        <f t="shared" si="16"/>
        <v>n</v>
      </c>
      <c r="Z132" t="str">
        <f>IF(AND('Programme Description'!D130='DATA VALIDATION'!$D$5,'DATA VALIDATION'!Y132="n"),"n","y")</f>
        <v>y</v>
      </c>
      <c r="AA132" t="str">
        <f t="shared" si="17"/>
        <v>n</v>
      </c>
      <c r="AB132" t="str">
        <f t="shared" si="18"/>
        <v>y</v>
      </c>
      <c r="AC132" t="str">
        <f t="shared" si="19"/>
        <v>y</v>
      </c>
      <c r="AE132" t="str">
        <f>IF(AND(A132&gt;0,'Programme Description'!D130=""),"y","n")</f>
        <v>n</v>
      </c>
      <c r="AF132" t="str">
        <f>IF(OR(AND('Programme Description'!D130='DATA VALIDATION'!$D$4,'Programme Description'!E130=""),AND('Programme Description'!D130&lt;&gt;'DATA VALIDATION'!$D$4,'Programme Description'!E130&lt;&gt;"")),"y","n")</f>
        <v>n</v>
      </c>
      <c r="AG132" t="str">
        <f>IF(OR(AND('Programme Description'!D130='DATA VALIDATION'!$D$4,'Programme Description'!F130=""),AND('Programme Description'!D130&lt;&gt;'DATA VALIDATION'!$D$4,'Programme Description'!F130&lt;&gt;"")),"y","n")</f>
        <v>n</v>
      </c>
      <c r="AH132" t="str">
        <f>IF(OR(AND(OR('Programme Description'!D130='DATA VALIDATION'!$D$4,'Programme Description'!D130='DATA VALIDATION'!$D$5),'Programme Description'!G130=""),AND(OR('Programme Description'!D130='DATA VALIDATION'!$D$4,'Programme Description'!D130&lt;&gt;'DATA VALIDATION'!$D$5),'Programme Description'!G130&lt;&gt;"")),"y","n")</f>
        <v>n</v>
      </c>
      <c r="AI132" t="str">
        <f>IF(OR(AND('Programme Description'!D130='DATA VALIDATION'!$D$4,'Programme Description'!H130=""),AND('Programme Description'!D130&lt;&gt;'DATA VALIDATION'!$D$4,'Programme Description'!H130&lt;&gt;"")),"y","n")</f>
        <v>n</v>
      </c>
      <c r="AJ132" t="str">
        <f>IF(OR(AND(OR('Programme Description'!D130='DATA VALIDATION'!$D$4,'Programme Description'!D130='DATA VALIDATION'!$D$5),'Programme Description'!I130=""),AND(OR('Programme Description'!D130='DATA VALIDATION'!$D$4,'Programme Description'!D130&lt;&gt;'DATA VALIDATION'!$D$5),'Programme Description'!I130&lt;&gt;"")),"y","n")</f>
        <v>n</v>
      </c>
      <c r="AK132" t="str">
        <f>IF(OR(AND('Programme Description'!D130='DATA VALIDATION'!$D$4,'Programme Description'!J130=""),AND('Programme Description'!D130&lt;&gt;'DATA VALIDATION'!$D$4,'Programme Description'!J130&lt;&gt;"")),"y","n")</f>
        <v>n</v>
      </c>
      <c r="AL132" t="str">
        <f>IF(OR(AND('Programme Description'!D130='DATA VALIDATION'!$D$4,'Programme Description'!K130=""),AND('Programme Description'!D130&lt;&gt;'DATA VALIDATION'!$D$4,'Programme Description'!K130&lt;&gt;"")),"y","n")</f>
        <v>n</v>
      </c>
    </row>
    <row r="133" spans="1:38">
      <c r="A133">
        <f t="shared" si="10"/>
        <v>0</v>
      </c>
      <c r="B133">
        <f t="shared" si="11"/>
        <v>1</v>
      </c>
      <c r="C133">
        <f>IF('Programme Description'!B131="",0,1)</f>
        <v>0</v>
      </c>
      <c r="D133">
        <f>IF('Programme Description'!C131="",0,1)</f>
        <v>0</v>
      </c>
      <c r="E133">
        <f>IF('Programme Description'!D131="",0,1)</f>
        <v>0</v>
      </c>
      <c r="F133">
        <f>IF('Programme Description'!E131="",0,1)</f>
        <v>0</v>
      </c>
      <c r="G133">
        <f>IF('Programme Description'!F131="",0,1)</f>
        <v>0</v>
      </c>
      <c r="H133">
        <f>IF('Programme Description'!G131="",0,1)</f>
        <v>0</v>
      </c>
      <c r="I133">
        <f>IF('Programme Description'!H131="",0,1)</f>
        <v>0</v>
      </c>
      <c r="J133">
        <f>IF('Programme Description'!I131="",0,1)</f>
        <v>0</v>
      </c>
      <c r="K133">
        <f>IF('Programme Description'!J131="",0,1)</f>
        <v>0</v>
      </c>
      <c r="L133">
        <f>IF('Programme Description'!K131="",0,1)</f>
        <v>0</v>
      </c>
      <c r="M133" t="str">
        <f t="shared" si="12"/>
        <v>n</v>
      </c>
      <c r="N133" t="str">
        <f t="shared" si="13"/>
        <v>n</v>
      </c>
      <c r="O133" t="str">
        <f>IF('Programme Description'!B133&gt;1,IF(('Programme Description'!B131='Programme Description'!B130+1),"y","n"),"n")</f>
        <v>n</v>
      </c>
      <c r="P133">
        <f t="shared" si="14"/>
        <v>0</v>
      </c>
      <c r="Q133" t="str">
        <f>IF(AND('Programme Description'!B131&lt;&gt;C$3,'Programme Description'!B131&lt;&gt;C$4,'Programme Description'!B131&lt;&gt;C$5,'Programme Description'!B131&lt;&gt;C$6,'Programme Description'!B131&lt;&gt;C$7,'Programme Description'!B131&lt;&gt;C$8),"y","n")</f>
        <v>n</v>
      </c>
      <c r="R133" t="str">
        <f>IF(AND('Programme Description'!D131&lt;&gt;D$3,'Programme Description'!D131&lt;&gt;D$4,'Programme Description'!D131&lt;&gt;D$5,'Programme Description'!D131&lt;&gt;D$6,'Programme Description'!D131&lt;&gt;D$7,'Programme Description'!D131&lt;&gt;D$8),"y","n")</f>
        <v>n</v>
      </c>
      <c r="S133" t="str">
        <f>IF(AND('Programme Description'!E131&lt;&gt;E$3,'Programme Description'!E131&lt;&gt;E$4,'Programme Description'!E131&lt;&gt;E$5,'Programme Description'!E131&lt;&gt;E$6,'Programme Description'!E131&lt;&gt;E$7,'Programme Description'!E131&lt;&gt;E$8),"y","n")</f>
        <v>n</v>
      </c>
      <c r="T133" t="str">
        <f>IF(AND('Programme Description'!F131&lt;&gt;F$3,'Programme Description'!F131&lt;&gt;F$4,'Programme Description'!F131&lt;&gt;F$5),"y","n")</f>
        <v>n</v>
      </c>
      <c r="U133" t="str">
        <f>IF(AND('Programme Description'!H131&lt;&gt;G$3,'Programme Description'!H131&lt;&gt;G$4,'Programme Description'!H131&lt;&gt;G$5),"y","n")</f>
        <v>n</v>
      </c>
      <c r="V133" t="str">
        <f>IF(AND('Programme Description'!K131&lt;&gt;H$3,'Programme Description'!K131&lt;&gt;H$4,'Programme Description'!K131&lt;&gt;H$5,'Programme Description'!K131&lt;&gt;H$6,'Programme Description'!K131&lt;&gt;H$7),"y","n")</f>
        <v>n</v>
      </c>
      <c r="W133">
        <f>IF('Programme Description'!D131='DATA VALIDATION'!$D$4,1,IF('Programme Description'!D131='DATA VALIDATION'!$D$5,2,IF('Programme Description'!D131&lt;&gt;"",3,0)))</f>
        <v>0</v>
      </c>
      <c r="X133" t="str">
        <f t="shared" si="15"/>
        <v>y</v>
      </c>
      <c r="Y133" t="str">
        <f t="shared" si="16"/>
        <v>n</v>
      </c>
      <c r="Z133" t="str">
        <f>IF(AND('Programme Description'!D131='DATA VALIDATION'!$D$5,'DATA VALIDATION'!Y133="n"),"n","y")</f>
        <v>y</v>
      </c>
      <c r="AA133" t="str">
        <f t="shared" si="17"/>
        <v>n</v>
      </c>
      <c r="AB133" t="str">
        <f t="shared" si="18"/>
        <v>y</v>
      </c>
      <c r="AC133" t="str">
        <f t="shared" si="19"/>
        <v>y</v>
      </c>
      <c r="AE133" t="str">
        <f>IF(AND(A133&gt;0,'Programme Description'!D131=""),"y","n")</f>
        <v>n</v>
      </c>
      <c r="AF133" t="str">
        <f>IF(OR(AND('Programme Description'!D131='DATA VALIDATION'!$D$4,'Programme Description'!E131=""),AND('Programme Description'!D131&lt;&gt;'DATA VALIDATION'!$D$4,'Programme Description'!E131&lt;&gt;"")),"y","n")</f>
        <v>n</v>
      </c>
      <c r="AG133" t="str">
        <f>IF(OR(AND('Programme Description'!D131='DATA VALIDATION'!$D$4,'Programme Description'!F131=""),AND('Programme Description'!D131&lt;&gt;'DATA VALIDATION'!$D$4,'Programme Description'!F131&lt;&gt;"")),"y","n")</f>
        <v>n</v>
      </c>
      <c r="AH133" t="str">
        <f>IF(OR(AND(OR('Programme Description'!D131='DATA VALIDATION'!$D$4,'Programme Description'!D131='DATA VALIDATION'!$D$5),'Programme Description'!G131=""),AND(OR('Programme Description'!D131='DATA VALIDATION'!$D$4,'Programme Description'!D131&lt;&gt;'DATA VALIDATION'!$D$5),'Programme Description'!G131&lt;&gt;"")),"y","n")</f>
        <v>n</v>
      </c>
      <c r="AI133" t="str">
        <f>IF(OR(AND('Programme Description'!D131='DATA VALIDATION'!$D$4,'Programme Description'!H131=""),AND('Programme Description'!D131&lt;&gt;'DATA VALIDATION'!$D$4,'Programme Description'!H131&lt;&gt;"")),"y","n")</f>
        <v>n</v>
      </c>
      <c r="AJ133" t="str">
        <f>IF(OR(AND(OR('Programme Description'!D131='DATA VALIDATION'!$D$4,'Programme Description'!D131='DATA VALIDATION'!$D$5),'Programme Description'!I131=""),AND(OR('Programme Description'!D131='DATA VALIDATION'!$D$4,'Programme Description'!D131&lt;&gt;'DATA VALIDATION'!$D$5),'Programme Description'!I131&lt;&gt;"")),"y","n")</f>
        <v>n</v>
      </c>
      <c r="AK133" t="str">
        <f>IF(OR(AND('Programme Description'!D131='DATA VALIDATION'!$D$4,'Programme Description'!J131=""),AND('Programme Description'!D131&lt;&gt;'DATA VALIDATION'!$D$4,'Programme Description'!J131&lt;&gt;"")),"y","n")</f>
        <v>n</v>
      </c>
      <c r="AL133" t="str">
        <f>IF(OR(AND('Programme Description'!D131='DATA VALIDATION'!$D$4,'Programme Description'!K131=""),AND('Programme Description'!D131&lt;&gt;'DATA VALIDATION'!$D$4,'Programme Description'!K131&lt;&gt;"")),"y","n")</f>
        <v>n</v>
      </c>
    </row>
    <row r="134" spans="1:38">
      <c r="A134">
        <f t="shared" si="10"/>
        <v>0</v>
      </c>
      <c r="B134">
        <f t="shared" si="11"/>
        <v>1</v>
      </c>
      <c r="C134">
        <f>IF('Programme Description'!B132="",0,1)</f>
        <v>0</v>
      </c>
      <c r="D134">
        <f>IF('Programme Description'!C132="",0,1)</f>
        <v>0</v>
      </c>
      <c r="E134">
        <f>IF('Programme Description'!D132="",0,1)</f>
        <v>0</v>
      </c>
      <c r="F134">
        <f>IF('Programme Description'!E132="",0,1)</f>
        <v>0</v>
      </c>
      <c r="G134">
        <f>IF('Programme Description'!F132="",0,1)</f>
        <v>0</v>
      </c>
      <c r="H134">
        <f>IF('Programme Description'!G132="",0,1)</f>
        <v>0</v>
      </c>
      <c r="I134">
        <f>IF('Programme Description'!H132="",0,1)</f>
        <v>0</v>
      </c>
      <c r="J134">
        <f>IF('Programme Description'!I132="",0,1)</f>
        <v>0</v>
      </c>
      <c r="K134">
        <f>IF('Programme Description'!J132="",0,1)</f>
        <v>0</v>
      </c>
      <c r="L134">
        <f>IF('Programme Description'!K132="",0,1)</f>
        <v>0</v>
      </c>
      <c r="M134" t="str">
        <f t="shared" si="12"/>
        <v>n</v>
      </c>
      <c r="N134" t="str">
        <f t="shared" si="13"/>
        <v>n</v>
      </c>
      <c r="O134" t="str">
        <f>IF('Programme Description'!B134&gt;1,IF(('Programme Description'!B132='Programme Description'!B131+1),"y","n"),"n")</f>
        <v>n</v>
      </c>
      <c r="P134">
        <f t="shared" si="14"/>
        <v>0</v>
      </c>
      <c r="Q134" t="str">
        <f>IF(AND('Programme Description'!B132&lt;&gt;C$3,'Programme Description'!B132&lt;&gt;C$4,'Programme Description'!B132&lt;&gt;C$5,'Programme Description'!B132&lt;&gt;C$6,'Programme Description'!B132&lt;&gt;C$7,'Programme Description'!B132&lt;&gt;C$8),"y","n")</f>
        <v>n</v>
      </c>
      <c r="R134" t="str">
        <f>IF(AND('Programme Description'!D132&lt;&gt;D$3,'Programme Description'!D132&lt;&gt;D$4,'Programme Description'!D132&lt;&gt;D$5,'Programme Description'!D132&lt;&gt;D$6,'Programme Description'!D132&lt;&gt;D$7,'Programme Description'!D132&lt;&gt;D$8),"y","n")</f>
        <v>n</v>
      </c>
      <c r="S134" t="str">
        <f>IF(AND('Programme Description'!E132&lt;&gt;E$3,'Programme Description'!E132&lt;&gt;E$4,'Programme Description'!E132&lt;&gt;E$5,'Programme Description'!E132&lt;&gt;E$6,'Programme Description'!E132&lt;&gt;E$7,'Programme Description'!E132&lt;&gt;E$8),"y","n")</f>
        <v>n</v>
      </c>
      <c r="T134" t="str">
        <f>IF(AND('Programme Description'!F132&lt;&gt;F$3,'Programme Description'!F132&lt;&gt;F$4,'Programme Description'!F132&lt;&gt;F$5),"y","n")</f>
        <v>n</v>
      </c>
      <c r="U134" t="str">
        <f>IF(AND('Programme Description'!H132&lt;&gt;G$3,'Programme Description'!H132&lt;&gt;G$4,'Programme Description'!H132&lt;&gt;G$5),"y","n")</f>
        <v>n</v>
      </c>
      <c r="V134" t="str">
        <f>IF(AND('Programme Description'!K132&lt;&gt;H$3,'Programme Description'!K132&lt;&gt;H$4,'Programme Description'!K132&lt;&gt;H$5,'Programme Description'!K132&lt;&gt;H$6,'Programme Description'!K132&lt;&gt;H$7),"y","n")</f>
        <v>n</v>
      </c>
      <c r="W134">
        <f>IF('Programme Description'!D132='DATA VALIDATION'!$D$4,1,IF('Programme Description'!D132='DATA VALIDATION'!$D$5,2,IF('Programme Description'!D132&lt;&gt;"",3,0)))</f>
        <v>0</v>
      </c>
      <c r="X134" t="str">
        <f t="shared" si="15"/>
        <v>y</v>
      </c>
      <c r="Y134" t="str">
        <f t="shared" si="16"/>
        <v>n</v>
      </c>
      <c r="Z134" t="str">
        <f>IF(AND('Programme Description'!D132='DATA VALIDATION'!$D$5,'DATA VALIDATION'!Y134="n"),"n","y")</f>
        <v>y</v>
      </c>
      <c r="AA134" t="str">
        <f t="shared" si="17"/>
        <v>n</v>
      </c>
      <c r="AB134" t="str">
        <f t="shared" si="18"/>
        <v>y</v>
      </c>
      <c r="AC134" t="str">
        <f t="shared" si="19"/>
        <v>y</v>
      </c>
      <c r="AE134" t="str">
        <f>IF(AND(A134&gt;0,'Programme Description'!D132=""),"y","n")</f>
        <v>n</v>
      </c>
      <c r="AF134" t="str">
        <f>IF(OR(AND('Programme Description'!D132='DATA VALIDATION'!$D$4,'Programme Description'!E132=""),AND('Programme Description'!D132&lt;&gt;'DATA VALIDATION'!$D$4,'Programme Description'!E132&lt;&gt;"")),"y","n")</f>
        <v>n</v>
      </c>
      <c r="AG134" t="str">
        <f>IF(OR(AND('Programme Description'!D132='DATA VALIDATION'!$D$4,'Programme Description'!F132=""),AND('Programme Description'!D132&lt;&gt;'DATA VALIDATION'!$D$4,'Programme Description'!F132&lt;&gt;"")),"y","n")</f>
        <v>n</v>
      </c>
      <c r="AH134" t="str">
        <f>IF(OR(AND(OR('Programme Description'!D132='DATA VALIDATION'!$D$4,'Programme Description'!D132='DATA VALIDATION'!$D$5),'Programme Description'!G132=""),AND(OR('Programme Description'!D132='DATA VALIDATION'!$D$4,'Programme Description'!D132&lt;&gt;'DATA VALIDATION'!$D$5),'Programme Description'!G132&lt;&gt;"")),"y","n")</f>
        <v>n</v>
      </c>
      <c r="AI134" t="str">
        <f>IF(OR(AND('Programme Description'!D132='DATA VALIDATION'!$D$4,'Programme Description'!H132=""),AND('Programme Description'!D132&lt;&gt;'DATA VALIDATION'!$D$4,'Programme Description'!H132&lt;&gt;"")),"y","n")</f>
        <v>n</v>
      </c>
      <c r="AJ134" t="str">
        <f>IF(OR(AND(OR('Programme Description'!D132='DATA VALIDATION'!$D$4,'Programme Description'!D132='DATA VALIDATION'!$D$5),'Programme Description'!I132=""),AND(OR('Programme Description'!D132='DATA VALIDATION'!$D$4,'Programme Description'!D132&lt;&gt;'DATA VALIDATION'!$D$5),'Programme Description'!I132&lt;&gt;"")),"y","n")</f>
        <v>n</v>
      </c>
      <c r="AK134" t="str">
        <f>IF(OR(AND('Programme Description'!D132='DATA VALIDATION'!$D$4,'Programme Description'!J132=""),AND('Programme Description'!D132&lt;&gt;'DATA VALIDATION'!$D$4,'Programme Description'!J132&lt;&gt;"")),"y","n")</f>
        <v>n</v>
      </c>
      <c r="AL134" t="str">
        <f>IF(OR(AND('Programme Description'!D132='DATA VALIDATION'!$D$4,'Programme Description'!K132=""),AND('Programme Description'!D132&lt;&gt;'DATA VALIDATION'!$D$4,'Programme Description'!K132&lt;&gt;"")),"y","n")</f>
        <v>n</v>
      </c>
    </row>
    <row r="135" spans="1:38">
      <c r="A135">
        <f t="shared" si="10"/>
        <v>0</v>
      </c>
      <c r="B135">
        <f t="shared" si="11"/>
        <v>1</v>
      </c>
      <c r="C135">
        <f>IF('Programme Description'!B133="",0,1)</f>
        <v>0</v>
      </c>
      <c r="D135">
        <f>IF('Programme Description'!C133="",0,1)</f>
        <v>0</v>
      </c>
      <c r="E135">
        <f>IF('Programme Description'!D133="",0,1)</f>
        <v>0</v>
      </c>
      <c r="F135">
        <f>IF('Programme Description'!E133="",0,1)</f>
        <v>0</v>
      </c>
      <c r="G135">
        <f>IF('Programme Description'!F133="",0,1)</f>
        <v>0</v>
      </c>
      <c r="H135">
        <f>IF('Programme Description'!G133="",0,1)</f>
        <v>0</v>
      </c>
      <c r="I135">
        <f>IF('Programme Description'!H133="",0,1)</f>
        <v>0</v>
      </c>
      <c r="J135">
        <f>IF('Programme Description'!I133="",0,1)</f>
        <v>0</v>
      </c>
      <c r="K135">
        <f>IF('Programme Description'!J133="",0,1)</f>
        <v>0</v>
      </c>
      <c r="L135">
        <f>IF('Programme Description'!K133="",0,1)</f>
        <v>0</v>
      </c>
      <c r="M135" t="str">
        <f t="shared" si="12"/>
        <v>n</v>
      </c>
      <c r="N135" t="str">
        <f t="shared" si="13"/>
        <v>n</v>
      </c>
      <c r="O135" t="str">
        <f>IF('Programme Description'!B135&gt;1,IF(('Programme Description'!B133='Programme Description'!B132+1),"y","n"),"n")</f>
        <v>n</v>
      </c>
      <c r="P135">
        <f t="shared" si="14"/>
        <v>0</v>
      </c>
      <c r="Q135" t="str">
        <f>IF(AND('Programme Description'!B133&lt;&gt;C$3,'Programme Description'!B133&lt;&gt;C$4,'Programme Description'!B133&lt;&gt;C$5,'Programme Description'!B133&lt;&gt;C$6,'Programme Description'!B133&lt;&gt;C$7,'Programme Description'!B133&lt;&gt;C$8),"y","n")</f>
        <v>n</v>
      </c>
      <c r="R135" t="str">
        <f>IF(AND('Programme Description'!D133&lt;&gt;D$3,'Programme Description'!D133&lt;&gt;D$4,'Programme Description'!D133&lt;&gt;D$5,'Programme Description'!D133&lt;&gt;D$6,'Programme Description'!D133&lt;&gt;D$7,'Programme Description'!D133&lt;&gt;D$8),"y","n")</f>
        <v>n</v>
      </c>
      <c r="S135" t="str">
        <f>IF(AND('Programme Description'!E133&lt;&gt;E$3,'Programme Description'!E133&lt;&gt;E$4,'Programme Description'!E133&lt;&gt;E$5,'Programme Description'!E133&lt;&gt;E$6,'Programme Description'!E133&lt;&gt;E$7,'Programme Description'!E133&lt;&gt;E$8),"y","n")</f>
        <v>n</v>
      </c>
      <c r="T135" t="str">
        <f>IF(AND('Programme Description'!F133&lt;&gt;F$3,'Programme Description'!F133&lt;&gt;F$4,'Programme Description'!F133&lt;&gt;F$5),"y","n")</f>
        <v>n</v>
      </c>
      <c r="U135" t="str">
        <f>IF(AND('Programme Description'!H133&lt;&gt;G$3,'Programme Description'!H133&lt;&gt;G$4,'Programme Description'!H133&lt;&gt;G$5),"y","n")</f>
        <v>n</v>
      </c>
      <c r="V135" t="str">
        <f>IF(AND('Programme Description'!K133&lt;&gt;H$3,'Programme Description'!K133&lt;&gt;H$4,'Programme Description'!K133&lt;&gt;H$5,'Programme Description'!K133&lt;&gt;H$6,'Programme Description'!K133&lt;&gt;H$7),"y","n")</f>
        <v>n</v>
      </c>
      <c r="W135">
        <f>IF('Programme Description'!D133='DATA VALIDATION'!$D$4,1,IF('Programme Description'!D133='DATA VALIDATION'!$D$5,2,IF('Programme Description'!D133&lt;&gt;"",3,0)))</f>
        <v>0</v>
      </c>
      <c r="X135" t="str">
        <f t="shared" si="15"/>
        <v>y</v>
      </c>
      <c r="Y135" t="str">
        <f t="shared" si="16"/>
        <v>n</v>
      </c>
      <c r="Z135" t="str">
        <f>IF(AND('Programme Description'!D133='DATA VALIDATION'!$D$5,'DATA VALIDATION'!Y135="n"),"n","y")</f>
        <v>y</v>
      </c>
      <c r="AA135" t="str">
        <f t="shared" si="17"/>
        <v>n</v>
      </c>
      <c r="AB135" t="str">
        <f t="shared" si="18"/>
        <v>y</v>
      </c>
      <c r="AC135" t="str">
        <f t="shared" si="19"/>
        <v>y</v>
      </c>
      <c r="AE135" t="str">
        <f>IF(AND(A135&gt;0,'Programme Description'!D133=""),"y","n")</f>
        <v>n</v>
      </c>
      <c r="AF135" t="str">
        <f>IF(OR(AND('Programme Description'!D133='DATA VALIDATION'!$D$4,'Programme Description'!E133=""),AND('Programme Description'!D133&lt;&gt;'DATA VALIDATION'!$D$4,'Programme Description'!E133&lt;&gt;"")),"y","n")</f>
        <v>n</v>
      </c>
      <c r="AG135" t="str">
        <f>IF(OR(AND('Programme Description'!D133='DATA VALIDATION'!$D$4,'Programme Description'!F133=""),AND('Programme Description'!D133&lt;&gt;'DATA VALIDATION'!$D$4,'Programme Description'!F133&lt;&gt;"")),"y","n")</f>
        <v>n</v>
      </c>
      <c r="AH135" t="str">
        <f>IF(OR(AND(OR('Programme Description'!D133='DATA VALIDATION'!$D$4,'Programme Description'!D133='DATA VALIDATION'!$D$5),'Programme Description'!G133=""),AND(OR('Programme Description'!D133='DATA VALIDATION'!$D$4,'Programme Description'!D133&lt;&gt;'DATA VALIDATION'!$D$5),'Programme Description'!G133&lt;&gt;"")),"y","n")</f>
        <v>n</v>
      </c>
      <c r="AI135" t="str">
        <f>IF(OR(AND('Programme Description'!D133='DATA VALIDATION'!$D$4,'Programme Description'!H133=""),AND('Programme Description'!D133&lt;&gt;'DATA VALIDATION'!$D$4,'Programme Description'!H133&lt;&gt;"")),"y","n")</f>
        <v>n</v>
      </c>
      <c r="AJ135" t="str">
        <f>IF(OR(AND(OR('Programme Description'!D133='DATA VALIDATION'!$D$4,'Programme Description'!D133='DATA VALIDATION'!$D$5),'Programme Description'!I133=""),AND(OR('Programme Description'!D133='DATA VALIDATION'!$D$4,'Programme Description'!D133&lt;&gt;'DATA VALIDATION'!$D$5),'Programme Description'!I133&lt;&gt;"")),"y","n")</f>
        <v>n</v>
      </c>
      <c r="AK135" t="str">
        <f>IF(OR(AND('Programme Description'!D133='DATA VALIDATION'!$D$4,'Programme Description'!J133=""),AND('Programme Description'!D133&lt;&gt;'DATA VALIDATION'!$D$4,'Programme Description'!J133&lt;&gt;"")),"y","n")</f>
        <v>n</v>
      </c>
      <c r="AL135" t="str">
        <f>IF(OR(AND('Programme Description'!D133='DATA VALIDATION'!$D$4,'Programme Description'!K133=""),AND('Programme Description'!D133&lt;&gt;'DATA VALIDATION'!$D$4,'Programme Description'!K133&lt;&gt;"")),"y","n")</f>
        <v>n</v>
      </c>
    </row>
    <row r="136" spans="1:38">
      <c r="A136">
        <f t="shared" si="10"/>
        <v>0</v>
      </c>
      <c r="B136">
        <f t="shared" si="11"/>
        <v>1</v>
      </c>
      <c r="C136">
        <f>IF('Programme Description'!B134="",0,1)</f>
        <v>0</v>
      </c>
      <c r="D136">
        <f>IF('Programme Description'!C134="",0,1)</f>
        <v>0</v>
      </c>
      <c r="E136">
        <f>IF('Programme Description'!D134="",0,1)</f>
        <v>0</v>
      </c>
      <c r="F136">
        <f>IF('Programme Description'!E134="",0,1)</f>
        <v>0</v>
      </c>
      <c r="G136">
        <f>IF('Programme Description'!F134="",0,1)</f>
        <v>0</v>
      </c>
      <c r="H136">
        <f>IF('Programme Description'!G134="",0,1)</f>
        <v>0</v>
      </c>
      <c r="I136">
        <f>IF('Programme Description'!H134="",0,1)</f>
        <v>0</v>
      </c>
      <c r="J136">
        <f>IF('Programme Description'!I134="",0,1)</f>
        <v>0</v>
      </c>
      <c r="K136">
        <f>IF('Programme Description'!J134="",0,1)</f>
        <v>0</v>
      </c>
      <c r="L136">
        <f>IF('Programme Description'!K134="",0,1)</f>
        <v>0</v>
      </c>
      <c r="M136" t="str">
        <f t="shared" si="12"/>
        <v>n</v>
      </c>
      <c r="N136" t="str">
        <f t="shared" si="13"/>
        <v>n</v>
      </c>
      <c r="O136" t="str">
        <f>IF('Programme Description'!B136&gt;1,IF(('Programme Description'!B134='Programme Description'!B133+1),"y","n"),"n")</f>
        <v>n</v>
      </c>
      <c r="P136">
        <f t="shared" si="14"/>
        <v>0</v>
      </c>
      <c r="Q136" t="str">
        <f>IF(AND('Programme Description'!B134&lt;&gt;C$3,'Programme Description'!B134&lt;&gt;C$4,'Programme Description'!B134&lt;&gt;C$5,'Programme Description'!B134&lt;&gt;C$6,'Programme Description'!B134&lt;&gt;C$7,'Programme Description'!B134&lt;&gt;C$8),"y","n")</f>
        <v>n</v>
      </c>
      <c r="R136" t="str">
        <f>IF(AND('Programme Description'!D134&lt;&gt;D$3,'Programme Description'!D134&lt;&gt;D$4,'Programme Description'!D134&lt;&gt;D$5,'Programme Description'!D134&lt;&gt;D$6,'Programme Description'!D134&lt;&gt;D$7,'Programme Description'!D134&lt;&gt;D$8),"y","n")</f>
        <v>n</v>
      </c>
      <c r="S136" t="str">
        <f>IF(AND('Programme Description'!E134&lt;&gt;E$3,'Programme Description'!E134&lt;&gt;E$4,'Programme Description'!E134&lt;&gt;E$5,'Programme Description'!E134&lt;&gt;E$6,'Programme Description'!E134&lt;&gt;E$7,'Programme Description'!E134&lt;&gt;E$8),"y","n")</f>
        <v>n</v>
      </c>
      <c r="T136" t="str">
        <f>IF(AND('Programme Description'!F134&lt;&gt;F$3,'Programme Description'!F134&lt;&gt;F$4,'Programme Description'!F134&lt;&gt;F$5),"y","n")</f>
        <v>n</v>
      </c>
      <c r="U136" t="str">
        <f>IF(AND('Programme Description'!H134&lt;&gt;G$3,'Programme Description'!H134&lt;&gt;G$4,'Programme Description'!H134&lt;&gt;G$5),"y","n")</f>
        <v>n</v>
      </c>
      <c r="V136" t="str">
        <f>IF(AND('Programme Description'!K134&lt;&gt;H$3,'Programme Description'!K134&lt;&gt;H$4,'Programme Description'!K134&lt;&gt;H$5,'Programme Description'!K134&lt;&gt;H$6,'Programme Description'!K134&lt;&gt;H$7),"y","n")</f>
        <v>n</v>
      </c>
      <c r="W136">
        <f>IF('Programme Description'!D134='DATA VALIDATION'!$D$4,1,IF('Programme Description'!D134='DATA VALIDATION'!$D$5,2,IF('Programme Description'!D134&lt;&gt;"",3,0)))</f>
        <v>0</v>
      </c>
      <c r="X136" t="str">
        <f t="shared" si="15"/>
        <v>y</v>
      </c>
      <c r="Y136" t="str">
        <f t="shared" si="16"/>
        <v>n</v>
      </c>
      <c r="Z136" t="str">
        <f>IF(AND('Programme Description'!D134='DATA VALIDATION'!$D$5,'DATA VALIDATION'!Y136="n"),"n","y")</f>
        <v>y</v>
      </c>
      <c r="AA136" t="str">
        <f t="shared" si="17"/>
        <v>n</v>
      </c>
      <c r="AB136" t="str">
        <f t="shared" si="18"/>
        <v>y</v>
      </c>
      <c r="AC136" t="str">
        <f t="shared" si="19"/>
        <v>y</v>
      </c>
      <c r="AE136" t="str">
        <f>IF(AND(A136&gt;0,'Programme Description'!D134=""),"y","n")</f>
        <v>n</v>
      </c>
      <c r="AF136" t="str">
        <f>IF(OR(AND('Programme Description'!D134='DATA VALIDATION'!$D$4,'Programme Description'!E134=""),AND('Programme Description'!D134&lt;&gt;'DATA VALIDATION'!$D$4,'Programme Description'!E134&lt;&gt;"")),"y","n")</f>
        <v>n</v>
      </c>
      <c r="AG136" t="str">
        <f>IF(OR(AND('Programme Description'!D134='DATA VALIDATION'!$D$4,'Programme Description'!F134=""),AND('Programme Description'!D134&lt;&gt;'DATA VALIDATION'!$D$4,'Programme Description'!F134&lt;&gt;"")),"y","n")</f>
        <v>n</v>
      </c>
      <c r="AH136" t="str">
        <f>IF(OR(AND(OR('Programme Description'!D134='DATA VALIDATION'!$D$4,'Programme Description'!D134='DATA VALIDATION'!$D$5),'Programme Description'!G134=""),AND(OR('Programme Description'!D134='DATA VALIDATION'!$D$4,'Programme Description'!D134&lt;&gt;'DATA VALIDATION'!$D$5),'Programme Description'!G134&lt;&gt;"")),"y","n")</f>
        <v>n</v>
      </c>
      <c r="AI136" t="str">
        <f>IF(OR(AND('Programme Description'!D134='DATA VALIDATION'!$D$4,'Programme Description'!H134=""),AND('Programme Description'!D134&lt;&gt;'DATA VALIDATION'!$D$4,'Programme Description'!H134&lt;&gt;"")),"y","n")</f>
        <v>n</v>
      </c>
      <c r="AJ136" t="str">
        <f>IF(OR(AND(OR('Programme Description'!D134='DATA VALIDATION'!$D$4,'Programme Description'!D134='DATA VALIDATION'!$D$5),'Programme Description'!I134=""),AND(OR('Programme Description'!D134='DATA VALIDATION'!$D$4,'Programme Description'!D134&lt;&gt;'DATA VALIDATION'!$D$5),'Programme Description'!I134&lt;&gt;"")),"y","n")</f>
        <v>n</v>
      </c>
      <c r="AK136" t="str">
        <f>IF(OR(AND('Programme Description'!D134='DATA VALIDATION'!$D$4,'Programme Description'!J134=""),AND('Programme Description'!D134&lt;&gt;'DATA VALIDATION'!$D$4,'Programme Description'!J134&lt;&gt;"")),"y","n")</f>
        <v>n</v>
      </c>
      <c r="AL136" t="str">
        <f>IF(OR(AND('Programme Description'!D134='DATA VALIDATION'!$D$4,'Programme Description'!K134=""),AND('Programme Description'!D134&lt;&gt;'DATA VALIDATION'!$D$4,'Programme Description'!K134&lt;&gt;"")),"y","n")</f>
        <v>n</v>
      </c>
    </row>
    <row r="137" spans="1:38">
      <c r="A137">
        <f t="shared" si="10"/>
        <v>0</v>
      </c>
      <c r="B137">
        <f t="shared" si="11"/>
        <v>1</v>
      </c>
      <c r="C137">
        <f>IF('Programme Description'!B135="",0,1)</f>
        <v>0</v>
      </c>
      <c r="D137">
        <f>IF('Programme Description'!C135="",0,1)</f>
        <v>0</v>
      </c>
      <c r="E137">
        <f>IF('Programme Description'!D135="",0,1)</f>
        <v>0</v>
      </c>
      <c r="F137">
        <f>IF('Programme Description'!E135="",0,1)</f>
        <v>0</v>
      </c>
      <c r="G137">
        <f>IF('Programme Description'!F135="",0,1)</f>
        <v>0</v>
      </c>
      <c r="H137">
        <f>IF('Programme Description'!G135="",0,1)</f>
        <v>0</v>
      </c>
      <c r="I137">
        <f>IF('Programme Description'!H135="",0,1)</f>
        <v>0</v>
      </c>
      <c r="J137">
        <f>IF('Programme Description'!I135="",0,1)</f>
        <v>0</v>
      </c>
      <c r="K137">
        <f>IF('Programme Description'!J135="",0,1)</f>
        <v>0</v>
      </c>
      <c r="L137">
        <f>IF('Programme Description'!K135="",0,1)</f>
        <v>0</v>
      </c>
      <c r="M137" t="str">
        <f t="shared" si="12"/>
        <v>n</v>
      </c>
      <c r="N137" t="str">
        <f t="shared" si="13"/>
        <v>n</v>
      </c>
      <c r="O137" t="str">
        <f>IF('Programme Description'!B137&gt;1,IF(('Programme Description'!B135='Programme Description'!B134+1),"y","n"),"n")</f>
        <v>n</v>
      </c>
      <c r="P137">
        <f t="shared" si="14"/>
        <v>0</v>
      </c>
      <c r="Q137" t="str">
        <f>IF(AND('Programme Description'!B135&lt;&gt;C$3,'Programme Description'!B135&lt;&gt;C$4,'Programme Description'!B135&lt;&gt;C$5,'Programme Description'!B135&lt;&gt;C$6,'Programme Description'!B135&lt;&gt;C$7,'Programme Description'!B135&lt;&gt;C$8),"y","n")</f>
        <v>n</v>
      </c>
      <c r="R137" t="str">
        <f>IF(AND('Programme Description'!D135&lt;&gt;D$3,'Programme Description'!D135&lt;&gt;D$4,'Programme Description'!D135&lt;&gt;D$5,'Programme Description'!D135&lt;&gt;D$6,'Programme Description'!D135&lt;&gt;D$7,'Programme Description'!D135&lt;&gt;D$8),"y","n")</f>
        <v>n</v>
      </c>
      <c r="S137" t="str">
        <f>IF(AND('Programme Description'!E135&lt;&gt;E$3,'Programme Description'!E135&lt;&gt;E$4,'Programme Description'!E135&lt;&gt;E$5,'Programme Description'!E135&lt;&gt;E$6,'Programme Description'!E135&lt;&gt;E$7,'Programme Description'!E135&lt;&gt;E$8),"y","n")</f>
        <v>n</v>
      </c>
      <c r="T137" t="str">
        <f>IF(AND('Programme Description'!F135&lt;&gt;F$3,'Programme Description'!F135&lt;&gt;F$4,'Programme Description'!F135&lt;&gt;F$5),"y","n")</f>
        <v>n</v>
      </c>
      <c r="U137" t="str">
        <f>IF(AND('Programme Description'!H135&lt;&gt;G$3,'Programme Description'!H135&lt;&gt;G$4,'Programme Description'!H135&lt;&gt;G$5),"y","n")</f>
        <v>n</v>
      </c>
      <c r="V137" t="str">
        <f>IF(AND('Programme Description'!K135&lt;&gt;H$3,'Programme Description'!K135&lt;&gt;H$4,'Programme Description'!K135&lt;&gt;H$5,'Programme Description'!K135&lt;&gt;H$6,'Programme Description'!K135&lt;&gt;H$7),"y","n")</f>
        <v>n</v>
      </c>
      <c r="W137">
        <f>IF('Programme Description'!D135='DATA VALIDATION'!$D$4,1,IF('Programme Description'!D135='DATA VALIDATION'!$D$5,2,IF('Programme Description'!D135&lt;&gt;"",3,0)))</f>
        <v>0</v>
      </c>
      <c r="X137" t="str">
        <f t="shared" si="15"/>
        <v>y</v>
      </c>
      <c r="Y137" t="str">
        <f t="shared" si="16"/>
        <v>n</v>
      </c>
      <c r="Z137" t="str">
        <f>IF(AND('Programme Description'!D135='DATA VALIDATION'!$D$5,'DATA VALIDATION'!Y137="n"),"n","y")</f>
        <v>y</v>
      </c>
      <c r="AA137" t="str">
        <f t="shared" si="17"/>
        <v>n</v>
      </c>
      <c r="AB137" t="str">
        <f t="shared" si="18"/>
        <v>y</v>
      </c>
      <c r="AC137" t="str">
        <f t="shared" si="19"/>
        <v>y</v>
      </c>
      <c r="AE137" t="str">
        <f>IF(AND(A137&gt;0,'Programme Description'!D135=""),"y","n")</f>
        <v>n</v>
      </c>
      <c r="AF137" t="str">
        <f>IF(OR(AND('Programme Description'!D135='DATA VALIDATION'!$D$4,'Programme Description'!E135=""),AND('Programme Description'!D135&lt;&gt;'DATA VALIDATION'!$D$4,'Programme Description'!E135&lt;&gt;"")),"y","n")</f>
        <v>n</v>
      </c>
      <c r="AG137" t="str">
        <f>IF(OR(AND('Programme Description'!D135='DATA VALIDATION'!$D$4,'Programme Description'!F135=""),AND('Programme Description'!D135&lt;&gt;'DATA VALIDATION'!$D$4,'Programme Description'!F135&lt;&gt;"")),"y","n")</f>
        <v>n</v>
      </c>
      <c r="AH137" t="str">
        <f>IF(OR(AND(OR('Programme Description'!D135='DATA VALIDATION'!$D$4,'Programme Description'!D135='DATA VALIDATION'!$D$5),'Programme Description'!G135=""),AND(OR('Programme Description'!D135='DATA VALIDATION'!$D$4,'Programme Description'!D135&lt;&gt;'DATA VALIDATION'!$D$5),'Programme Description'!G135&lt;&gt;"")),"y","n")</f>
        <v>n</v>
      </c>
      <c r="AI137" t="str">
        <f>IF(OR(AND('Programme Description'!D135='DATA VALIDATION'!$D$4,'Programme Description'!H135=""),AND('Programme Description'!D135&lt;&gt;'DATA VALIDATION'!$D$4,'Programme Description'!H135&lt;&gt;"")),"y","n")</f>
        <v>n</v>
      </c>
      <c r="AJ137" t="str">
        <f>IF(OR(AND(OR('Programme Description'!D135='DATA VALIDATION'!$D$4,'Programme Description'!D135='DATA VALIDATION'!$D$5),'Programme Description'!I135=""),AND(OR('Programme Description'!D135='DATA VALIDATION'!$D$4,'Programme Description'!D135&lt;&gt;'DATA VALIDATION'!$D$5),'Programme Description'!I135&lt;&gt;"")),"y","n")</f>
        <v>n</v>
      </c>
      <c r="AK137" t="str">
        <f>IF(OR(AND('Programme Description'!D135='DATA VALIDATION'!$D$4,'Programme Description'!J135=""),AND('Programme Description'!D135&lt;&gt;'DATA VALIDATION'!$D$4,'Programme Description'!J135&lt;&gt;"")),"y","n")</f>
        <v>n</v>
      </c>
      <c r="AL137" t="str">
        <f>IF(OR(AND('Programme Description'!D135='DATA VALIDATION'!$D$4,'Programme Description'!K135=""),AND('Programme Description'!D135&lt;&gt;'DATA VALIDATION'!$D$4,'Programme Description'!K135&lt;&gt;"")),"y","n")</f>
        <v>n</v>
      </c>
    </row>
    <row r="138" spans="1:38">
      <c r="A138">
        <f t="shared" si="10"/>
        <v>0</v>
      </c>
      <c r="B138">
        <f t="shared" si="11"/>
        <v>1</v>
      </c>
      <c r="C138">
        <f>IF('Programme Description'!B136="",0,1)</f>
        <v>0</v>
      </c>
      <c r="D138">
        <f>IF('Programme Description'!C136="",0,1)</f>
        <v>0</v>
      </c>
      <c r="E138">
        <f>IF('Programme Description'!D136="",0,1)</f>
        <v>0</v>
      </c>
      <c r="F138">
        <f>IF('Programme Description'!E136="",0,1)</f>
        <v>0</v>
      </c>
      <c r="G138">
        <f>IF('Programme Description'!F136="",0,1)</f>
        <v>0</v>
      </c>
      <c r="H138">
        <f>IF('Programme Description'!G136="",0,1)</f>
        <v>0</v>
      </c>
      <c r="I138">
        <f>IF('Programme Description'!H136="",0,1)</f>
        <v>0</v>
      </c>
      <c r="J138">
        <f>IF('Programme Description'!I136="",0,1)</f>
        <v>0</v>
      </c>
      <c r="K138">
        <f>IF('Programme Description'!J136="",0,1)</f>
        <v>0</v>
      </c>
      <c r="L138">
        <f>IF('Programme Description'!K136="",0,1)</f>
        <v>0</v>
      </c>
      <c r="M138" t="str">
        <f t="shared" si="12"/>
        <v>n</v>
      </c>
      <c r="N138" t="str">
        <f t="shared" si="13"/>
        <v>n</v>
      </c>
      <c r="O138" t="str">
        <f>IF('Programme Description'!B138&gt;1,IF(('Programme Description'!B136='Programme Description'!B135+1),"y","n"),"n")</f>
        <v>n</v>
      </c>
      <c r="P138">
        <f t="shared" si="14"/>
        <v>0</v>
      </c>
      <c r="Q138" t="str">
        <f>IF(AND('Programme Description'!B136&lt;&gt;C$3,'Programme Description'!B136&lt;&gt;C$4,'Programme Description'!B136&lt;&gt;C$5,'Programme Description'!B136&lt;&gt;C$6,'Programme Description'!B136&lt;&gt;C$7,'Programme Description'!B136&lt;&gt;C$8),"y","n")</f>
        <v>n</v>
      </c>
      <c r="R138" t="str">
        <f>IF(AND('Programme Description'!D136&lt;&gt;D$3,'Programme Description'!D136&lt;&gt;D$4,'Programme Description'!D136&lt;&gt;D$5,'Programme Description'!D136&lt;&gt;D$6,'Programme Description'!D136&lt;&gt;D$7,'Programme Description'!D136&lt;&gt;D$8),"y","n")</f>
        <v>n</v>
      </c>
      <c r="S138" t="str">
        <f>IF(AND('Programme Description'!E136&lt;&gt;E$3,'Programme Description'!E136&lt;&gt;E$4,'Programme Description'!E136&lt;&gt;E$5,'Programme Description'!E136&lt;&gt;E$6,'Programme Description'!E136&lt;&gt;E$7,'Programme Description'!E136&lt;&gt;E$8),"y","n")</f>
        <v>n</v>
      </c>
      <c r="T138" t="str">
        <f>IF(AND('Programme Description'!F136&lt;&gt;F$3,'Programme Description'!F136&lt;&gt;F$4,'Programme Description'!F136&lt;&gt;F$5),"y","n")</f>
        <v>n</v>
      </c>
      <c r="U138" t="str">
        <f>IF(AND('Programme Description'!H136&lt;&gt;G$3,'Programme Description'!H136&lt;&gt;G$4,'Programme Description'!H136&lt;&gt;G$5),"y","n")</f>
        <v>n</v>
      </c>
      <c r="V138" t="str">
        <f>IF(AND('Programme Description'!K136&lt;&gt;H$3,'Programme Description'!K136&lt;&gt;H$4,'Programme Description'!K136&lt;&gt;H$5,'Programme Description'!K136&lt;&gt;H$6,'Programme Description'!K136&lt;&gt;H$7),"y","n")</f>
        <v>n</v>
      </c>
      <c r="W138">
        <f>IF('Programme Description'!D136='DATA VALIDATION'!$D$4,1,IF('Programme Description'!D136='DATA VALIDATION'!$D$5,2,IF('Programme Description'!D136&lt;&gt;"",3,0)))</f>
        <v>0</v>
      </c>
      <c r="X138" t="str">
        <f t="shared" si="15"/>
        <v>y</v>
      </c>
      <c r="Y138" t="str">
        <f t="shared" si="16"/>
        <v>n</v>
      </c>
      <c r="Z138" t="str">
        <f>IF(AND('Programme Description'!D136='DATA VALIDATION'!$D$5,'DATA VALIDATION'!Y138="n"),"n","y")</f>
        <v>y</v>
      </c>
      <c r="AA138" t="str">
        <f t="shared" si="17"/>
        <v>n</v>
      </c>
      <c r="AB138" t="str">
        <f t="shared" si="18"/>
        <v>y</v>
      </c>
      <c r="AC138" t="str">
        <f t="shared" si="19"/>
        <v>y</v>
      </c>
      <c r="AE138" t="str">
        <f>IF(AND(A138&gt;0,'Programme Description'!D136=""),"y","n")</f>
        <v>n</v>
      </c>
      <c r="AF138" t="str">
        <f>IF(OR(AND('Programme Description'!D136='DATA VALIDATION'!$D$4,'Programme Description'!E136=""),AND('Programme Description'!D136&lt;&gt;'DATA VALIDATION'!$D$4,'Programme Description'!E136&lt;&gt;"")),"y","n")</f>
        <v>n</v>
      </c>
      <c r="AG138" t="str">
        <f>IF(OR(AND('Programme Description'!D136='DATA VALIDATION'!$D$4,'Programme Description'!F136=""),AND('Programme Description'!D136&lt;&gt;'DATA VALIDATION'!$D$4,'Programme Description'!F136&lt;&gt;"")),"y","n")</f>
        <v>n</v>
      </c>
      <c r="AH138" t="str">
        <f>IF(OR(AND(OR('Programme Description'!D136='DATA VALIDATION'!$D$4,'Programme Description'!D136='DATA VALIDATION'!$D$5),'Programme Description'!G136=""),AND(OR('Programme Description'!D136='DATA VALIDATION'!$D$4,'Programme Description'!D136&lt;&gt;'DATA VALIDATION'!$D$5),'Programme Description'!G136&lt;&gt;"")),"y","n")</f>
        <v>n</v>
      </c>
      <c r="AI138" t="str">
        <f>IF(OR(AND('Programme Description'!D136='DATA VALIDATION'!$D$4,'Programme Description'!H136=""),AND('Programme Description'!D136&lt;&gt;'DATA VALIDATION'!$D$4,'Programme Description'!H136&lt;&gt;"")),"y","n")</f>
        <v>n</v>
      </c>
      <c r="AJ138" t="str">
        <f>IF(OR(AND(OR('Programme Description'!D136='DATA VALIDATION'!$D$4,'Programme Description'!D136='DATA VALIDATION'!$D$5),'Programme Description'!I136=""),AND(OR('Programme Description'!D136='DATA VALIDATION'!$D$4,'Programme Description'!D136&lt;&gt;'DATA VALIDATION'!$D$5),'Programme Description'!I136&lt;&gt;"")),"y","n")</f>
        <v>n</v>
      </c>
      <c r="AK138" t="str">
        <f>IF(OR(AND('Programme Description'!D136='DATA VALIDATION'!$D$4,'Programme Description'!J136=""),AND('Programme Description'!D136&lt;&gt;'DATA VALIDATION'!$D$4,'Programme Description'!J136&lt;&gt;"")),"y","n")</f>
        <v>n</v>
      </c>
      <c r="AL138" t="str">
        <f>IF(OR(AND('Programme Description'!D136='DATA VALIDATION'!$D$4,'Programme Description'!K136=""),AND('Programme Description'!D136&lt;&gt;'DATA VALIDATION'!$D$4,'Programme Description'!K136&lt;&gt;"")),"y","n")</f>
        <v>n</v>
      </c>
    </row>
    <row r="139" spans="1:38">
      <c r="A139">
        <f t="shared" si="10"/>
        <v>0</v>
      </c>
      <c r="B139">
        <f t="shared" si="11"/>
        <v>1</v>
      </c>
      <c r="C139">
        <f>IF('Programme Description'!B137="",0,1)</f>
        <v>0</v>
      </c>
      <c r="D139">
        <f>IF('Programme Description'!C137="",0,1)</f>
        <v>0</v>
      </c>
      <c r="E139">
        <f>IF('Programme Description'!D137="",0,1)</f>
        <v>0</v>
      </c>
      <c r="F139">
        <f>IF('Programme Description'!E137="",0,1)</f>
        <v>0</v>
      </c>
      <c r="G139">
        <f>IF('Programme Description'!F137="",0,1)</f>
        <v>0</v>
      </c>
      <c r="H139">
        <f>IF('Programme Description'!G137="",0,1)</f>
        <v>0</v>
      </c>
      <c r="I139">
        <f>IF('Programme Description'!H137="",0,1)</f>
        <v>0</v>
      </c>
      <c r="J139">
        <f>IF('Programme Description'!I137="",0,1)</f>
        <v>0</v>
      </c>
      <c r="K139">
        <f>IF('Programme Description'!J137="",0,1)</f>
        <v>0</v>
      </c>
      <c r="L139">
        <f>IF('Programme Description'!K137="",0,1)</f>
        <v>0</v>
      </c>
      <c r="M139" t="str">
        <f t="shared" si="12"/>
        <v>n</v>
      </c>
      <c r="N139" t="str">
        <f t="shared" si="13"/>
        <v>n</v>
      </c>
      <c r="O139" t="str">
        <f>IF('Programme Description'!B139&gt;1,IF(('Programme Description'!B137='Programme Description'!B136+1),"y","n"),"n")</f>
        <v>n</v>
      </c>
      <c r="P139">
        <f t="shared" si="14"/>
        <v>0</v>
      </c>
      <c r="Q139" t="str">
        <f>IF(AND('Programme Description'!B137&lt;&gt;C$3,'Programme Description'!B137&lt;&gt;C$4,'Programme Description'!B137&lt;&gt;C$5,'Programme Description'!B137&lt;&gt;C$6,'Programme Description'!B137&lt;&gt;C$7,'Programme Description'!B137&lt;&gt;C$8),"y","n")</f>
        <v>n</v>
      </c>
      <c r="R139" t="str">
        <f>IF(AND('Programme Description'!D137&lt;&gt;D$3,'Programme Description'!D137&lt;&gt;D$4,'Programme Description'!D137&lt;&gt;D$5,'Programme Description'!D137&lt;&gt;D$6,'Programme Description'!D137&lt;&gt;D$7,'Programme Description'!D137&lt;&gt;D$8),"y","n")</f>
        <v>n</v>
      </c>
      <c r="S139" t="str">
        <f>IF(AND('Programme Description'!E137&lt;&gt;E$3,'Programme Description'!E137&lt;&gt;E$4,'Programme Description'!E137&lt;&gt;E$5,'Programme Description'!E137&lt;&gt;E$6,'Programme Description'!E137&lt;&gt;E$7,'Programme Description'!E137&lt;&gt;E$8),"y","n")</f>
        <v>n</v>
      </c>
      <c r="T139" t="str">
        <f>IF(AND('Programme Description'!F137&lt;&gt;F$3,'Programme Description'!F137&lt;&gt;F$4,'Programme Description'!F137&lt;&gt;F$5),"y","n")</f>
        <v>n</v>
      </c>
      <c r="U139" t="str">
        <f>IF(AND('Programme Description'!H137&lt;&gt;G$3,'Programme Description'!H137&lt;&gt;G$4,'Programme Description'!H137&lt;&gt;G$5),"y","n")</f>
        <v>n</v>
      </c>
      <c r="V139" t="str">
        <f>IF(AND('Programme Description'!K137&lt;&gt;H$3,'Programme Description'!K137&lt;&gt;H$4,'Programme Description'!K137&lt;&gt;H$5,'Programme Description'!K137&lt;&gt;H$6,'Programme Description'!K137&lt;&gt;H$7),"y","n")</f>
        <v>n</v>
      </c>
      <c r="W139">
        <f>IF('Programme Description'!D137='DATA VALIDATION'!$D$4,1,IF('Programme Description'!D137='DATA VALIDATION'!$D$5,2,IF('Programme Description'!D137&lt;&gt;"",3,0)))</f>
        <v>0</v>
      </c>
      <c r="X139" t="str">
        <f t="shared" si="15"/>
        <v>y</v>
      </c>
      <c r="Y139" t="str">
        <f t="shared" si="16"/>
        <v>n</v>
      </c>
      <c r="Z139" t="str">
        <f>IF(AND('Programme Description'!D137='DATA VALIDATION'!$D$5,'DATA VALIDATION'!Y139="n"),"n","y")</f>
        <v>y</v>
      </c>
      <c r="AA139" t="str">
        <f t="shared" si="17"/>
        <v>n</v>
      </c>
      <c r="AB139" t="str">
        <f t="shared" si="18"/>
        <v>y</v>
      </c>
      <c r="AC139" t="str">
        <f t="shared" si="19"/>
        <v>y</v>
      </c>
      <c r="AE139" t="str">
        <f>IF(AND(A139&gt;0,'Programme Description'!D137=""),"y","n")</f>
        <v>n</v>
      </c>
      <c r="AF139" t="str">
        <f>IF(OR(AND('Programme Description'!D137='DATA VALIDATION'!$D$4,'Programme Description'!E137=""),AND('Programme Description'!D137&lt;&gt;'DATA VALIDATION'!$D$4,'Programme Description'!E137&lt;&gt;"")),"y","n")</f>
        <v>n</v>
      </c>
      <c r="AG139" t="str">
        <f>IF(OR(AND('Programme Description'!D137='DATA VALIDATION'!$D$4,'Programme Description'!F137=""),AND('Programme Description'!D137&lt;&gt;'DATA VALIDATION'!$D$4,'Programme Description'!F137&lt;&gt;"")),"y","n")</f>
        <v>n</v>
      </c>
      <c r="AH139" t="str">
        <f>IF(OR(AND(OR('Programme Description'!D137='DATA VALIDATION'!$D$4,'Programme Description'!D137='DATA VALIDATION'!$D$5),'Programme Description'!G137=""),AND(OR('Programme Description'!D137='DATA VALIDATION'!$D$4,'Programme Description'!D137&lt;&gt;'DATA VALIDATION'!$D$5),'Programme Description'!G137&lt;&gt;"")),"y","n")</f>
        <v>n</v>
      </c>
      <c r="AI139" t="str">
        <f>IF(OR(AND('Programme Description'!D137='DATA VALIDATION'!$D$4,'Programme Description'!H137=""),AND('Programme Description'!D137&lt;&gt;'DATA VALIDATION'!$D$4,'Programme Description'!H137&lt;&gt;"")),"y","n")</f>
        <v>n</v>
      </c>
      <c r="AJ139" t="str">
        <f>IF(OR(AND(OR('Programme Description'!D137='DATA VALIDATION'!$D$4,'Programme Description'!D137='DATA VALIDATION'!$D$5),'Programme Description'!I137=""),AND(OR('Programme Description'!D137='DATA VALIDATION'!$D$4,'Programme Description'!D137&lt;&gt;'DATA VALIDATION'!$D$5),'Programme Description'!I137&lt;&gt;"")),"y","n")</f>
        <v>n</v>
      </c>
      <c r="AK139" t="str">
        <f>IF(OR(AND('Programme Description'!D137='DATA VALIDATION'!$D$4,'Programme Description'!J137=""),AND('Programme Description'!D137&lt;&gt;'DATA VALIDATION'!$D$4,'Programme Description'!J137&lt;&gt;"")),"y","n")</f>
        <v>n</v>
      </c>
      <c r="AL139" t="str">
        <f>IF(OR(AND('Programme Description'!D137='DATA VALIDATION'!$D$4,'Programme Description'!K137=""),AND('Programme Description'!D137&lt;&gt;'DATA VALIDATION'!$D$4,'Programme Description'!K137&lt;&gt;"")),"y","n")</f>
        <v>n</v>
      </c>
    </row>
    <row r="140" spans="1:38">
      <c r="A140">
        <f t="shared" si="10"/>
        <v>0</v>
      </c>
      <c r="B140">
        <f t="shared" si="11"/>
        <v>1</v>
      </c>
      <c r="C140">
        <f>IF('Programme Description'!B138="",0,1)</f>
        <v>0</v>
      </c>
      <c r="D140">
        <f>IF('Programme Description'!C138="",0,1)</f>
        <v>0</v>
      </c>
      <c r="E140">
        <f>IF('Programme Description'!D138="",0,1)</f>
        <v>0</v>
      </c>
      <c r="F140">
        <f>IF('Programme Description'!E138="",0,1)</f>
        <v>0</v>
      </c>
      <c r="G140">
        <f>IF('Programme Description'!F138="",0,1)</f>
        <v>0</v>
      </c>
      <c r="H140">
        <f>IF('Programme Description'!G138="",0,1)</f>
        <v>0</v>
      </c>
      <c r="I140">
        <f>IF('Programme Description'!H138="",0,1)</f>
        <v>0</v>
      </c>
      <c r="J140">
        <f>IF('Programme Description'!I138="",0,1)</f>
        <v>0</v>
      </c>
      <c r="K140">
        <f>IF('Programme Description'!J138="",0,1)</f>
        <v>0</v>
      </c>
      <c r="L140">
        <f>IF('Programme Description'!K138="",0,1)</f>
        <v>0</v>
      </c>
      <c r="M140" t="str">
        <f t="shared" si="12"/>
        <v>n</v>
      </c>
      <c r="N140" t="str">
        <f t="shared" si="13"/>
        <v>n</v>
      </c>
      <c r="O140" t="str">
        <f>IF('Programme Description'!B140&gt;1,IF(('Programme Description'!B138='Programme Description'!B137+1),"y","n"),"n")</f>
        <v>n</v>
      </c>
      <c r="P140">
        <f t="shared" si="14"/>
        <v>0</v>
      </c>
      <c r="Q140" t="str">
        <f>IF(AND('Programme Description'!B138&lt;&gt;C$3,'Programme Description'!B138&lt;&gt;C$4,'Programme Description'!B138&lt;&gt;C$5,'Programme Description'!B138&lt;&gt;C$6,'Programme Description'!B138&lt;&gt;C$7,'Programme Description'!B138&lt;&gt;C$8),"y","n")</f>
        <v>n</v>
      </c>
      <c r="R140" t="str">
        <f>IF(AND('Programme Description'!D138&lt;&gt;D$3,'Programme Description'!D138&lt;&gt;D$4,'Programme Description'!D138&lt;&gt;D$5,'Programme Description'!D138&lt;&gt;D$6,'Programme Description'!D138&lt;&gt;D$7,'Programme Description'!D138&lt;&gt;D$8),"y","n")</f>
        <v>n</v>
      </c>
      <c r="S140" t="str">
        <f>IF(AND('Programme Description'!E138&lt;&gt;E$3,'Programme Description'!E138&lt;&gt;E$4,'Programme Description'!E138&lt;&gt;E$5,'Programme Description'!E138&lt;&gt;E$6,'Programme Description'!E138&lt;&gt;E$7,'Programme Description'!E138&lt;&gt;E$8),"y","n")</f>
        <v>n</v>
      </c>
      <c r="T140" t="str">
        <f>IF(AND('Programme Description'!F138&lt;&gt;F$3,'Programme Description'!F138&lt;&gt;F$4,'Programme Description'!F138&lt;&gt;F$5),"y","n")</f>
        <v>n</v>
      </c>
      <c r="U140" t="str">
        <f>IF(AND('Programme Description'!H138&lt;&gt;G$3,'Programme Description'!H138&lt;&gt;G$4,'Programme Description'!H138&lt;&gt;G$5),"y","n")</f>
        <v>n</v>
      </c>
      <c r="V140" t="str">
        <f>IF(AND('Programme Description'!K138&lt;&gt;H$3,'Programme Description'!K138&lt;&gt;H$4,'Programme Description'!K138&lt;&gt;H$5,'Programme Description'!K138&lt;&gt;H$6,'Programme Description'!K138&lt;&gt;H$7),"y","n")</f>
        <v>n</v>
      </c>
      <c r="W140">
        <f>IF('Programme Description'!D138='DATA VALIDATION'!$D$4,1,IF('Programme Description'!D138='DATA VALIDATION'!$D$5,2,IF('Programme Description'!D138&lt;&gt;"",3,0)))</f>
        <v>0</v>
      </c>
      <c r="X140" t="str">
        <f t="shared" si="15"/>
        <v>y</v>
      </c>
      <c r="Y140" t="str">
        <f t="shared" si="16"/>
        <v>n</v>
      </c>
      <c r="Z140" t="str">
        <f>IF(AND('Programme Description'!D138='DATA VALIDATION'!$D$5,'DATA VALIDATION'!Y140="n"),"n","y")</f>
        <v>y</v>
      </c>
      <c r="AA140" t="str">
        <f t="shared" si="17"/>
        <v>n</v>
      </c>
      <c r="AB140" t="str">
        <f t="shared" si="18"/>
        <v>y</v>
      </c>
      <c r="AC140" t="str">
        <f t="shared" si="19"/>
        <v>y</v>
      </c>
      <c r="AE140" t="str">
        <f>IF(AND(A140&gt;0,'Programme Description'!D138=""),"y","n")</f>
        <v>n</v>
      </c>
      <c r="AF140" t="str">
        <f>IF(OR(AND('Programme Description'!D138='DATA VALIDATION'!$D$4,'Programme Description'!E138=""),AND('Programme Description'!D138&lt;&gt;'DATA VALIDATION'!$D$4,'Programme Description'!E138&lt;&gt;"")),"y","n")</f>
        <v>n</v>
      </c>
      <c r="AG140" t="str">
        <f>IF(OR(AND('Programme Description'!D138='DATA VALIDATION'!$D$4,'Programme Description'!F138=""),AND('Programme Description'!D138&lt;&gt;'DATA VALIDATION'!$D$4,'Programme Description'!F138&lt;&gt;"")),"y","n")</f>
        <v>n</v>
      </c>
      <c r="AH140" t="str">
        <f>IF(OR(AND(OR('Programme Description'!D138='DATA VALIDATION'!$D$4,'Programme Description'!D138='DATA VALIDATION'!$D$5),'Programme Description'!G138=""),AND(OR('Programme Description'!D138='DATA VALIDATION'!$D$4,'Programme Description'!D138&lt;&gt;'DATA VALIDATION'!$D$5),'Programme Description'!G138&lt;&gt;"")),"y","n")</f>
        <v>n</v>
      </c>
      <c r="AI140" t="str">
        <f>IF(OR(AND('Programme Description'!D138='DATA VALIDATION'!$D$4,'Programme Description'!H138=""),AND('Programme Description'!D138&lt;&gt;'DATA VALIDATION'!$D$4,'Programme Description'!H138&lt;&gt;"")),"y","n")</f>
        <v>n</v>
      </c>
      <c r="AJ140" t="str">
        <f>IF(OR(AND(OR('Programme Description'!D138='DATA VALIDATION'!$D$4,'Programme Description'!D138='DATA VALIDATION'!$D$5),'Programme Description'!I138=""),AND(OR('Programme Description'!D138='DATA VALIDATION'!$D$4,'Programme Description'!D138&lt;&gt;'DATA VALIDATION'!$D$5),'Programme Description'!I138&lt;&gt;"")),"y","n")</f>
        <v>n</v>
      </c>
      <c r="AK140" t="str">
        <f>IF(OR(AND('Programme Description'!D138='DATA VALIDATION'!$D$4,'Programme Description'!J138=""),AND('Programme Description'!D138&lt;&gt;'DATA VALIDATION'!$D$4,'Programme Description'!J138&lt;&gt;"")),"y","n")</f>
        <v>n</v>
      </c>
      <c r="AL140" t="str">
        <f>IF(OR(AND('Programme Description'!D138='DATA VALIDATION'!$D$4,'Programme Description'!K138=""),AND('Programme Description'!D138&lt;&gt;'DATA VALIDATION'!$D$4,'Programme Description'!K138&lt;&gt;"")),"y","n")</f>
        <v>n</v>
      </c>
    </row>
    <row r="141" spans="1:38">
      <c r="A141">
        <f t="shared" si="10"/>
        <v>0</v>
      </c>
      <c r="B141">
        <f t="shared" si="11"/>
        <v>1</v>
      </c>
      <c r="C141">
        <f>IF('Programme Description'!B139="",0,1)</f>
        <v>0</v>
      </c>
      <c r="D141">
        <f>IF('Programme Description'!C139="",0,1)</f>
        <v>0</v>
      </c>
      <c r="E141">
        <f>IF('Programme Description'!D139="",0,1)</f>
        <v>0</v>
      </c>
      <c r="F141">
        <f>IF('Programme Description'!E139="",0,1)</f>
        <v>0</v>
      </c>
      <c r="G141">
        <f>IF('Programme Description'!F139="",0,1)</f>
        <v>0</v>
      </c>
      <c r="H141">
        <f>IF('Programme Description'!G139="",0,1)</f>
        <v>0</v>
      </c>
      <c r="I141">
        <f>IF('Programme Description'!H139="",0,1)</f>
        <v>0</v>
      </c>
      <c r="J141">
        <f>IF('Programme Description'!I139="",0,1)</f>
        <v>0</v>
      </c>
      <c r="K141">
        <f>IF('Programme Description'!J139="",0,1)</f>
        <v>0</v>
      </c>
      <c r="L141">
        <f>IF('Programme Description'!K139="",0,1)</f>
        <v>0</v>
      </c>
      <c r="M141" t="str">
        <f t="shared" si="12"/>
        <v>n</v>
      </c>
      <c r="N141" t="str">
        <f t="shared" si="13"/>
        <v>n</v>
      </c>
      <c r="O141" t="str">
        <f>IF('Programme Description'!B141&gt;1,IF(('Programme Description'!B139='Programme Description'!B138+1),"y","n"),"n")</f>
        <v>n</v>
      </c>
      <c r="P141">
        <f t="shared" si="14"/>
        <v>0</v>
      </c>
      <c r="Q141" t="str">
        <f>IF(AND('Programme Description'!B139&lt;&gt;C$3,'Programme Description'!B139&lt;&gt;C$4,'Programme Description'!B139&lt;&gt;C$5,'Programme Description'!B139&lt;&gt;C$6,'Programme Description'!B139&lt;&gt;C$7,'Programme Description'!B139&lt;&gt;C$8),"y","n")</f>
        <v>n</v>
      </c>
      <c r="R141" t="str">
        <f>IF(AND('Programme Description'!D139&lt;&gt;D$3,'Programme Description'!D139&lt;&gt;D$4,'Programme Description'!D139&lt;&gt;D$5,'Programme Description'!D139&lt;&gt;D$6,'Programme Description'!D139&lt;&gt;D$7,'Programme Description'!D139&lt;&gt;D$8),"y","n")</f>
        <v>n</v>
      </c>
      <c r="S141" t="str">
        <f>IF(AND('Programme Description'!E139&lt;&gt;E$3,'Programme Description'!E139&lt;&gt;E$4,'Programme Description'!E139&lt;&gt;E$5,'Programme Description'!E139&lt;&gt;E$6,'Programme Description'!E139&lt;&gt;E$7,'Programme Description'!E139&lt;&gt;E$8),"y","n")</f>
        <v>n</v>
      </c>
      <c r="T141" t="str">
        <f>IF(AND('Programme Description'!F139&lt;&gt;F$3,'Programme Description'!F139&lt;&gt;F$4,'Programme Description'!F139&lt;&gt;F$5),"y","n")</f>
        <v>n</v>
      </c>
      <c r="U141" t="str">
        <f>IF(AND('Programme Description'!H139&lt;&gt;G$3,'Programme Description'!H139&lt;&gt;G$4,'Programme Description'!H139&lt;&gt;G$5),"y","n")</f>
        <v>n</v>
      </c>
      <c r="V141" t="str">
        <f>IF(AND('Programme Description'!K139&lt;&gt;H$3,'Programme Description'!K139&lt;&gt;H$4,'Programme Description'!K139&lt;&gt;H$5,'Programme Description'!K139&lt;&gt;H$6,'Programme Description'!K139&lt;&gt;H$7),"y","n")</f>
        <v>n</v>
      </c>
      <c r="W141">
        <f>IF('Programme Description'!D139='DATA VALIDATION'!$D$4,1,IF('Programme Description'!D139='DATA VALIDATION'!$D$5,2,IF('Programme Description'!D139&lt;&gt;"",3,0)))</f>
        <v>0</v>
      </c>
      <c r="X141" t="str">
        <f t="shared" si="15"/>
        <v>y</v>
      </c>
      <c r="Y141" t="str">
        <f t="shared" si="16"/>
        <v>n</v>
      </c>
      <c r="Z141" t="str">
        <f>IF(AND('Programme Description'!D139='DATA VALIDATION'!$D$5,'DATA VALIDATION'!Y141="n"),"n","y")</f>
        <v>y</v>
      </c>
      <c r="AA141" t="str">
        <f t="shared" si="17"/>
        <v>n</v>
      </c>
      <c r="AB141" t="str">
        <f t="shared" si="18"/>
        <v>y</v>
      </c>
      <c r="AC141" t="str">
        <f t="shared" si="19"/>
        <v>y</v>
      </c>
      <c r="AE141" t="str">
        <f>IF(AND(A141&gt;0,'Programme Description'!D139=""),"y","n")</f>
        <v>n</v>
      </c>
      <c r="AF141" t="str">
        <f>IF(OR(AND('Programme Description'!D139='DATA VALIDATION'!$D$4,'Programme Description'!E139=""),AND('Programme Description'!D139&lt;&gt;'DATA VALIDATION'!$D$4,'Programme Description'!E139&lt;&gt;"")),"y","n")</f>
        <v>n</v>
      </c>
      <c r="AG141" t="str">
        <f>IF(OR(AND('Programme Description'!D139='DATA VALIDATION'!$D$4,'Programme Description'!F139=""),AND('Programme Description'!D139&lt;&gt;'DATA VALIDATION'!$D$4,'Programme Description'!F139&lt;&gt;"")),"y","n")</f>
        <v>n</v>
      </c>
      <c r="AH141" t="str">
        <f>IF(OR(AND(OR('Programme Description'!D139='DATA VALIDATION'!$D$4,'Programme Description'!D139='DATA VALIDATION'!$D$5),'Programme Description'!G139=""),AND(OR('Programme Description'!D139='DATA VALIDATION'!$D$4,'Programme Description'!D139&lt;&gt;'DATA VALIDATION'!$D$5),'Programme Description'!G139&lt;&gt;"")),"y","n")</f>
        <v>n</v>
      </c>
      <c r="AI141" t="str">
        <f>IF(OR(AND('Programme Description'!D139='DATA VALIDATION'!$D$4,'Programme Description'!H139=""),AND('Programme Description'!D139&lt;&gt;'DATA VALIDATION'!$D$4,'Programme Description'!H139&lt;&gt;"")),"y","n")</f>
        <v>n</v>
      </c>
      <c r="AJ141" t="str">
        <f>IF(OR(AND(OR('Programme Description'!D139='DATA VALIDATION'!$D$4,'Programme Description'!D139='DATA VALIDATION'!$D$5),'Programme Description'!I139=""),AND(OR('Programme Description'!D139='DATA VALIDATION'!$D$4,'Programme Description'!D139&lt;&gt;'DATA VALIDATION'!$D$5),'Programme Description'!I139&lt;&gt;"")),"y","n")</f>
        <v>n</v>
      </c>
      <c r="AK141" t="str">
        <f>IF(OR(AND('Programme Description'!D139='DATA VALIDATION'!$D$4,'Programme Description'!J139=""),AND('Programme Description'!D139&lt;&gt;'DATA VALIDATION'!$D$4,'Programme Description'!J139&lt;&gt;"")),"y","n")</f>
        <v>n</v>
      </c>
      <c r="AL141" t="str">
        <f>IF(OR(AND('Programme Description'!D139='DATA VALIDATION'!$D$4,'Programme Description'!K139=""),AND('Programme Description'!D139&lt;&gt;'DATA VALIDATION'!$D$4,'Programme Description'!K139&lt;&gt;"")),"y","n")</f>
        <v>n</v>
      </c>
    </row>
    <row r="142" spans="1:38">
      <c r="A142">
        <f t="shared" si="10"/>
        <v>0</v>
      </c>
      <c r="B142">
        <f t="shared" si="11"/>
        <v>1</v>
      </c>
      <c r="C142">
        <f>IF('Programme Description'!B140="",0,1)</f>
        <v>0</v>
      </c>
      <c r="D142">
        <f>IF('Programme Description'!C140="",0,1)</f>
        <v>0</v>
      </c>
      <c r="E142">
        <f>IF('Programme Description'!D140="",0,1)</f>
        <v>0</v>
      </c>
      <c r="F142">
        <f>IF('Programme Description'!E140="",0,1)</f>
        <v>0</v>
      </c>
      <c r="G142">
        <f>IF('Programme Description'!F140="",0,1)</f>
        <v>0</v>
      </c>
      <c r="H142">
        <f>IF('Programme Description'!G140="",0,1)</f>
        <v>0</v>
      </c>
      <c r="I142">
        <f>IF('Programme Description'!H140="",0,1)</f>
        <v>0</v>
      </c>
      <c r="J142">
        <f>IF('Programme Description'!I140="",0,1)</f>
        <v>0</v>
      </c>
      <c r="K142">
        <f>IF('Programme Description'!J140="",0,1)</f>
        <v>0</v>
      </c>
      <c r="L142">
        <f>IF('Programme Description'!K140="",0,1)</f>
        <v>0</v>
      </c>
      <c r="M142" t="str">
        <f t="shared" si="12"/>
        <v>n</v>
      </c>
      <c r="N142" t="str">
        <f t="shared" si="13"/>
        <v>n</v>
      </c>
      <c r="O142" t="str">
        <f>IF('Programme Description'!B142&gt;1,IF(('Programme Description'!B140='Programme Description'!B139+1),"y","n"),"n")</f>
        <v>n</v>
      </c>
      <c r="P142">
        <f t="shared" si="14"/>
        <v>0</v>
      </c>
      <c r="Q142" t="str">
        <f>IF(AND('Programme Description'!B140&lt;&gt;C$3,'Programme Description'!B140&lt;&gt;C$4,'Programme Description'!B140&lt;&gt;C$5,'Programme Description'!B140&lt;&gt;C$6,'Programme Description'!B140&lt;&gt;C$7,'Programme Description'!B140&lt;&gt;C$8),"y","n")</f>
        <v>n</v>
      </c>
      <c r="R142" t="str">
        <f>IF(AND('Programme Description'!D140&lt;&gt;D$3,'Programme Description'!D140&lt;&gt;D$4,'Programme Description'!D140&lt;&gt;D$5,'Programme Description'!D140&lt;&gt;D$6,'Programme Description'!D140&lt;&gt;D$7,'Programme Description'!D140&lt;&gt;D$8),"y","n")</f>
        <v>n</v>
      </c>
      <c r="S142" t="str">
        <f>IF(AND('Programme Description'!E140&lt;&gt;E$3,'Programme Description'!E140&lt;&gt;E$4,'Programme Description'!E140&lt;&gt;E$5,'Programme Description'!E140&lt;&gt;E$6,'Programme Description'!E140&lt;&gt;E$7,'Programme Description'!E140&lt;&gt;E$8),"y","n")</f>
        <v>n</v>
      </c>
      <c r="T142" t="str">
        <f>IF(AND('Programme Description'!F140&lt;&gt;F$3,'Programme Description'!F140&lt;&gt;F$4,'Programme Description'!F140&lt;&gt;F$5),"y","n")</f>
        <v>n</v>
      </c>
      <c r="U142" t="str">
        <f>IF(AND('Programme Description'!H140&lt;&gt;G$3,'Programme Description'!H140&lt;&gt;G$4,'Programme Description'!H140&lt;&gt;G$5),"y","n")</f>
        <v>n</v>
      </c>
      <c r="V142" t="str">
        <f>IF(AND('Programme Description'!K140&lt;&gt;H$3,'Programme Description'!K140&lt;&gt;H$4,'Programme Description'!K140&lt;&gt;H$5,'Programme Description'!K140&lt;&gt;H$6,'Programme Description'!K140&lt;&gt;H$7),"y","n")</f>
        <v>n</v>
      </c>
      <c r="W142">
        <f>IF('Programme Description'!D140='DATA VALIDATION'!$D$4,1,IF('Programme Description'!D140='DATA VALIDATION'!$D$5,2,IF('Programme Description'!D140&lt;&gt;"",3,0)))</f>
        <v>0</v>
      </c>
      <c r="X142" t="str">
        <f t="shared" si="15"/>
        <v>y</v>
      </c>
      <c r="Y142" t="str">
        <f t="shared" si="16"/>
        <v>n</v>
      </c>
      <c r="Z142" t="str">
        <f>IF(AND('Programme Description'!D140='DATA VALIDATION'!$D$5,'DATA VALIDATION'!Y142="n"),"n","y")</f>
        <v>y</v>
      </c>
      <c r="AA142" t="str">
        <f t="shared" si="17"/>
        <v>n</v>
      </c>
      <c r="AB142" t="str">
        <f t="shared" si="18"/>
        <v>y</v>
      </c>
      <c r="AC142" t="str">
        <f t="shared" si="19"/>
        <v>y</v>
      </c>
      <c r="AE142" t="str">
        <f>IF(AND(A142&gt;0,'Programme Description'!D140=""),"y","n")</f>
        <v>n</v>
      </c>
      <c r="AF142" t="str">
        <f>IF(OR(AND('Programme Description'!D140='DATA VALIDATION'!$D$4,'Programme Description'!E140=""),AND('Programme Description'!D140&lt;&gt;'DATA VALIDATION'!$D$4,'Programme Description'!E140&lt;&gt;"")),"y","n")</f>
        <v>n</v>
      </c>
      <c r="AG142" t="str">
        <f>IF(OR(AND('Programme Description'!D140='DATA VALIDATION'!$D$4,'Programme Description'!F140=""),AND('Programme Description'!D140&lt;&gt;'DATA VALIDATION'!$D$4,'Programme Description'!F140&lt;&gt;"")),"y","n")</f>
        <v>n</v>
      </c>
      <c r="AH142" t="str">
        <f>IF(OR(AND(OR('Programme Description'!D140='DATA VALIDATION'!$D$4,'Programme Description'!D140='DATA VALIDATION'!$D$5),'Programme Description'!G140=""),AND(OR('Programme Description'!D140='DATA VALIDATION'!$D$4,'Programme Description'!D140&lt;&gt;'DATA VALIDATION'!$D$5),'Programme Description'!G140&lt;&gt;"")),"y","n")</f>
        <v>n</v>
      </c>
      <c r="AI142" t="str">
        <f>IF(OR(AND('Programme Description'!D140='DATA VALIDATION'!$D$4,'Programme Description'!H140=""),AND('Programme Description'!D140&lt;&gt;'DATA VALIDATION'!$D$4,'Programme Description'!H140&lt;&gt;"")),"y","n")</f>
        <v>n</v>
      </c>
      <c r="AJ142" t="str">
        <f>IF(OR(AND(OR('Programme Description'!D140='DATA VALIDATION'!$D$4,'Programme Description'!D140='DATA VALIDATION'!$D$5),'Programme Description'!I140=""),AND(OR('Programme Description'!D140='DATA VALIDATION'!$D$4,'Programme Description'!D140&lt;&gt;'DATA VALIDATION'!$D$5),'Programme Description'!I140&lt;&gt;"")),"y","n")</f>
        <v>n</v>
      </c>
      <c r="AK142" t="str">
        <f>IF(OR(AND('Programme Description'!D140='DATA VALIDATION'!$D$4,'Programme Description'!J140=""),AND('Programme Description'!D140&lt;&gt;'DATA VALIDATION'!$D$4,'Programme Description'!J140&lt;&gt;"")),"y","n")</f>
        <v>n</v>
      </c>
      <c r="AL142" t="str">
        <f>IF(OR(AND('Programme Description'!D140='DATA VALIDATION'!$D$4,'Programme Description'!K140=""),AND('Programme Description'!D140&lt;&gt;'DATA VALIDATION'!$D$4,'Programme Description'!K140&lt;&gt;"")),"y","n")</f>
        <v>n</v>
      </c>
    </row>
    <row r="143" spans="1:38">
      <c r="A143">
        <f t="shared" ref="A143:A181" si="20">SUM(C143:L143)</f>
        <v>0</v>
      </c>
      <c r="B143">
        <f t="shared" ref="B143:B181" si="21">IF(AC143="n",0,1)</f>
        <v>1</v>
      </c>
      <c r="C143">
        <f>IF('Programme Description'!B141="",0,1)</f>
        <v>0</v>
      </c>
      <c r="D143">
        <f>IF('Programme Description'!C141="",0,1)</f>
        <v>0</v>
      </c>
      <c r="E143">
        <f>IF('Programme Description'!D141="",0,1)</f>
        <v>0</v>
      </c>
      <c r="F143">
        <f>IF('Programme Description'!E141="",0,1)</f>
        <v>0</v>
      </c>
      <c r="G143">
        <f>IF('Programme Description'!F141="",0,1)</f>
        <v>0</v>
      </c>
      <c r="H143">
        <f>IF('Programme Description'!G141="",0,1)</f>
        <v>0</v>
      </c>
      <c r="I143">
        <f>IF('Programme Description'!H141="",0,1)</f>
        <v>0</v>
      </c>
      <c r="J143">
        <f>IF('Programme Description'!I141="",0,1)</f>
        <v>0</v>
      </c>
      <c r="K143">
        <f>IF('Programme Description'!J141="",0,1)</f>
        <v>0</v>
      </c>
      <c r="L143">
        <f>IF('Programme Description'!K141="",0,1)</f>
        <v>0</v>
      </c>
      <c r="M143" t="str">
        <f t="shared" ref="M143:M181" si="22">IF(AND(C143=0,SUM(D143:L143)&gt;0),"y","n")</f>
        <v>n</v>
      </c>
      <c r="N143" t="str">
        <f t="shared" ref="N143:N181" si="23">IF(AND(C143=1,B143=0),"y","n")</f>
        <v>n</v>
      </c>
      <c r="O143" t="str">
        <f>IF('Programme Description'!B143&gt;1,IF(('Programme Description'!B141='Programme Description'!B140+1),"y","n"),"n")</f>
        <v>n</v>
      </c>
      <c r="P143">
        <f t="shared" ref="P143:P181" si="24">COUNTIF(Q143:V143,"y")</f>
        <v>0</v>
      </c>
      <c r="Q143" t="str">
        <f>IF(AND('Programme Description'!B141&lt;&gt;C$3,'Programme Description'!B141&lt;&gt;C$4,'Programme Description'!B141&lt;&gt;C$5,'Programme Description'!B141&lt;&gt;C$6,'Programme Description'!B141&lt;&gt;C$7,'Programme Description'!B141&lt;&gt;C$8),"y","n")</f>
        <v>n</v>
      </c>
      <c r="R143" t="str">
        <f>IF(AND('Programme Description'!D141&lt;&gt;D$3,'Programme Description'!D141&lt;&gt;D$4,'Programme Description'!D141&lt;&gt;D$5,'Programme Description'!D141&lt;&gt;D$6,'Programme Description'!D141&lt;&gt;D$7,'Programme Description'!D141&lt;&gt;D$8),"y","n")</f>
        <v>n</v>
      </c>
      <c r="S143" t="str">
        <f>IF(AND('Programme Description'!E141&lt;&gt;E$3,'Programme Description'!E141&lt;&gt;E$4,'Programme Description'!E141&lt;&gt;E$5,'Programme Description'!E141&lt;&gt;E$6,'Programme Description'!E141&lt;&gt;E$7,'Programme Description'!E141&lt;&gt;E$8),"y","n")</f>
        <v>n</v>
      </c>
      <c r="T143" t="str">
        <f>IF(AND('Programme Description'!F141&lt;&gt;F$3,'Programme Description'!F141&lt;&gt;F$4,'Programme Description'!F141&lt;&gt;F$5),"y","n")</f>
        <v>n</v>
      </c>
      <c r="U143" t="str">
        <f>IF(AND('Programme Description'!H141&lt;&gt;G$3,'Programme Description'!H141&lt;&gt;G$4,'Programme Description'!H141&lt;&gt;G$5),"y","n")</f>
        <v>n</v>
      </c>
      <c r="V143" t="str">
        <f>IF(AND('Programme Description'!K141&lt;&gt;H$3,'Programme Description'!K141&lt;&gt;H$4,'Programme Description'!K141&lt;&gt;H$5,'Programme Description'!K141&lt;&gt;H$6,'Programme Description'!K141&lt;&gt;H$7),"y","n")</f>
        <v>n</v>
      </c>
      <c r="W143">
        <f>IF('Programme Description'!D141='DATA VALIDATION'!$D$4,1,IF('Programme Description'!D141='DATA VALIDATION'!$D$5,2,IF('Programme Description'!D141&lt;&gt;"",3,0)))</f>
        <v>0</v>
      </c>
      <c r="X143" t="str">
        <f t="shared" ref="X143:X181" si="25">IF(AND(W143=1,A143&lt;&gt;10),"n","y")</f>
        <v>y</v>
      </c>
      <c r="Y143" t="str">
        <f t="shared" ref="Y143:Y181" si="26">IF(AND(SUM(C143:E143)=3,SUM(F143:L143)=2,H143=1,J143=1),"y","n")</f>
        <v>n</v>
      </c>
      <c r="Z143" t="str">
        <f>IF(AND('Programme Description'!D141='DATA VALIDATION'!$D$5,'DATA VALIDATION'!Y143="n"),"n","y")</f>
        <v>y</v>
      </c>
      <c r="AA143" t="str">
        <f t="shared" ref="AA143:AA181" si="27">IF(AND(SUM(C143:E143)=3,SUM(F143:L143)=0),"y","n")</f>
        <v>n</v>
      </c>
      <c r="AB143" t="str">
        <f t="shared" ref="AB143:AB181" si="28">IF(AND(W143=3,AA143="n"),"n","y")</f>
        <v>y</v>
      </c>
      <c r="AC143" t="str">
        <f t="shared" ref="AC143:AC181" si="29">IF(OR(X143="n",Z143="n",AB143="n"),"n","y")</f>
        <v>y</v>
      </c>
      <c r="AE143" t="str">
        <f>IF(AND(A143&gt;0,'Programme Description'!D141=""),"y","n")</f>
        <v>n</v>
      </c>
      <c r="AF143" t="str">
        <f>IF(OR(AND('Programme Description'!D141='DATA VALIDATION'!$D$4,'Programme Description'!E141=""),AND('Programme Description'!D141&lt;&gt;'DATA VALIDATION'!$D$4,'Programme Description'!E141&lt;&gt;"")),"y","n")</f>
        <v>n</v>
      </c>
      <c r="AG143" t="str">
        <f>IF(OR(AND('Programme Description'!D141='DATA VALIDATION'!$D$4,'Programme Description'!F141=""),AND('Programme Description'!D141&lt;&gt;'DATA VALIDATION'!$D$4,'Programme Description'!F141&lt;&gt;"")),"y","n")</f>
        <v>n</v>
      </c>
      <c r="AH143" t="str">
        <f>IF(OR(AND(OR('Programme Description'!D141='DATA VALIDATION'!$D$4,'Programme Description'!D141='DATA VALIDATION'!$D$5),'Programme Description'!G141=""),AND(OR('Programme Description'!D141='DATA VALIDATION'!$D$4,'Programme Description'!D141&lt;&gt;'DATA VALIDATION'!$D$5),'Programme Description'!G141&lt;&gt;"")),"y","n")</f>
        <v>n</v>
      </c>
      <c r="AI143" t="str">
        <f>IF(OR(AND('Programme Description'!D141='DATA VALIDATION'!$D$4,'Programme Description'!H141=""),AND('Programme Description'!D141&lt;&gt;'DATA VALIDATION'!$D$4,'Programme Description'!H141&lt;&gt;"")),"y","n")</f>
        <v>n</v>
      </c>
      <c r="AJ143" t="str">
        <f>IF(OR(AND(OR('Programme Description'!D141='DATA VALIDATION'!$D$4,'Programme Description'!D141='DATA VALIDATION'!$D$5),'Programme Description'!I141=""),AND(OR('Programme Description'!D141='DATA VALIDATION'!$D$4,'Programme Description'!D141&lt;&gt;'DATA VALIDATION'!$D$5),'Programme Description'!I141&lt;&gt;"")),"y","n")</f>
        <v>n</v>
      </c>
      <c r="AK143" t="str">
        <f>IF(OR(AND('Programme Description'!D141='DATA VALIDATION'!$D$4,'Programme Description'!J141=""),AND('Programme Description'!D141&lt;&gt;'DATA VALIDATION'!$D$4,'Programme Description'!J141&lt;&gt;"")),"y","n")</f>
        <v>n</v>
      </c>
      <c r="AL143" t="str">
        <f>IF(OR(AND('Programme Description'!D141='DATA VALIDATION'!$D$4,'Programme Description'!K141=""),AND('Programme Description'!D141&lt;&gt;'DATA VALIDATION'!$D$4,'Programme Description'!K141&lt;&gt;"")),"y","n")</f>
        <v>n</v>
      </c>
    </row>
    <row r="144" spans="1:38">
      <c r="A144">
        <f t="shared" si="20"/>
        <v>0</v>
      </c>
      <c r="B144">
        <f t="shared" si="21"/>
        <v>1</v>
      </c>
      <c r="C144">
        <f>IF('Programme Description'!B142="",0,1)</f>
        <v>0</v>
      </c>
      <c r="D144">
        <f>IF('Programme Description'!C142="",0,1)</f>
        <v>0</v>
      </c>
      <c r="E144">
        <f>IF('Programme Description'!D142="",0,1)</f>
        <v>0</v>
      </c>
      <c r="F144">
        <f>IF('Programme Description'!E142="",0,1)</f>
        <v>0</v>
      </c>
      <c r="G144">
        <f>IF('Programme Description'!F142="",0,1)</f>
        <v>0</v>
      </c>
      <c r="H144">
        <f>IF('Programme Description'!G142="",0,1)</f>
        <v>0</v>
      </c>
      <c r="I144">
        <f>IF('Programme Description'!H142="",0,1)</f>
        <v>0</v>
      </c>
      <c r="J144">
        <f>IF('Programme Description'!I142="",0,1)</f>
        <v>0</v>
      </c>
      <c r="K144">
        <f>IF('Programme Description'!J142="",0,1)</f>
        <v>0</v>
      </c>
      <c r="L144">
        <f>IF('Programme Description'!K142="",0,1)</f>
        <v>0</v>
      </c>
      <c r="M144" t="str">
        <f t="shared" si="22"/>
        <v>n</v>
      </c>
      <c r="N144" t="str">
        <f t="shared" si="23"/>
        <v>n</v>
      </c>
      <c r="O144" t="str">
        <f>IF('Programme Description'!B144&gt;1,IF(('Programme Description'!B142='Programme Description'!B141+1),"y","n"),"n")</f>
        <v>n</v>
      </c>
      <c r="P144">
        <f t="shared" si="24"/>
        <v>0</v>
      </c>
      <c r="Q144" t="str">
        <f>IF(AND('Programme Description'!B142&lt;&gt;C$3,'Programme Description'!B142&lt;&gt;C$4,'Programme Description'!B142&lt;&gt;C$5,'Programme Description'!B142&lt;&gt;C$6,'Programme Description'!B142&lt;&gt;C$7,'Programme Description'!B142&lt;&gt;C$8),"y","n")</f>
        <v>n</v>
      </c>
      <c r="R144" t="str">
        <f>IF(AND('Programme Description'!D142&lt;&gt;D$3,'Programme Description'!D142&lt;&gt;D$4,'Programme Description'!D142&lt;&gt;D$5,'Programme Description'!D142&lt;&gt;D$6,'Programme Description'!D142&lt;&gt;D$7,'Programme Description'!D142&lt;&gt;D$8),"y","n")</f>
        <v>n</v>
      </c>
      <c r="S144" t="str">
        <f>IF(AND('Programme Description'!E142&lt;&gt;E$3,'Programme Description'!E142&lt;&gt;E$4,'Programme Description'!E142&lt;&gt;E$5,'Programme Description'!E142&lt;&gt;E$6,'Programme Description'!E142&lt;&gt;E$7,'Programme Description'!E142&lt;&gt;E$8),"y","n")</f>
        <v>n</v>
      </c>
      <c r="T144" t="str">
        <f>IF(AND('Programme Description'!F142&lt;&gt;F$3,'Programme Description'!F142&lt;&gt;F$4,'Programme Description'!F142&lt;&gt;F$5),"y","n")</f>
        <v>n</v>
      </c>
      <c r="U144" t="str">
        <f>IF(AND('Programme Description'!H142&lt;&gt;G$3,'Programme Description'!H142&lt;&gt;G$4,'Programme Description'!H142&lt;&gt;G$5),"y","n")</f>
        <v>n</v>
      </c>
      <c r="V144" t="str">
        <f>IF(AND('Programme Description'!K142&lt;&gt;H$3,'Programme Description'!K142&lt;&gt;H$4,'Programme Description'!K142&lt;&gt;H$5,'Programme Description'!K142&lt;&gt;H$6,'Programme Description'!K142&lt;&gt;H$7),"y","n")</f>
        <v>n</v>
      </c>
      <c r="W144">
        <f>IF('Programme Description'!D142='DATA VALIDATION'!$D$4,1,IF('Programme Description'!D142='DATA VALIDATION'!$D$5,2,IF('Programme Description'!D142&lt;&gt;"",3,0)))</f>
        <v>0</v>
      </c>
      <c r="X144" t="str">
        <f t="shared" si="25"/>
        <v>y</v>
      </c>
      <c r="Y144" t="str">
        <f t="shared" si="26"/>
        <v>n</v>
      </c>
      <c r="Z144" t="str">
        <f>IF(AND('Programme Description'!D142='DATA VALIDATION'!$D$5,'DATA VALIDATION'!Y144="n"),"n","y")</f>
        <v>y</v>
      </c>
      <c r="AA144" t="str">
        <f t="shared" si="27"/>
        <v>n</v>
      </c>
      <c r="AB144" t="str">
        <f t="shared" si="28"/>
        <v>y</v>
      </c>
      <c r="AC144" t="str">
        <f t="shared" si="29"/>
        <v>y</v>
      </c>
      <c r="AE144" t="str">
        <f>IF(AND(A144&gt;0,'Programme Description'!D142=""),"y","n")</f>
        <v>n</v>
      </c>
      <c r="AF144" t="str">
        <f>IF(OR(AND('Programme Description'!D142='DATA VALIDATION'!$D$4,'Programme Description'!E142=""),AND('Programme Description'!D142&lt;&gt;'DATA VALIDATION'!$D$4,'Programme Description'!E142&lt;&gt;"")),"y","n")</f>
        <v>n</v>
      </c>
      <c r="AG144" t="str">
        <f>IF(OR(AND('Programme Description'!D142='DATA VALIDATION'!$D$4,'Programme Description'!F142=""),AND('Programme Description'!D142&lt;&gt;'DATA VALIDATION'!$D$4,'Programme Description'!F142&lt;&gt;"")),"y","n")</f>
        <v>n</v>
      </c>
      <c r="AH144" t="str">
        <f>IF(OR(AND(OR('Programme Description'!D142='DATA VALIDATION'!$D$4,'Programme Description'!D142='DATA VALIDATION'!$D$5),'Programme Description'!G142=""),AND(OR('Programme Description'!D142='DATA VALIDATION'!$D$4,'Programme Description'!D142&lt;&gt;'DATA VALIDATION'!$D$5),'Programme Description'!G142&lt;&gt;"")),"y","n")</f>
        <v>n</v>
      </c>
      <c r="AI144" t="str">
        <f>IF(OR(AND('Programme Description'!D142='DATA VALIDATION'!$D$4,'Programme Description'!H142=""),AND('Programme Description'!D142&lt;&gt;'DATA VALIDATION'!$D$4,'Programme Description'!H142&lt;&gt;"")),"y","n")</f>
        <v>n</v>
      </c>
      <c r="AJ144" t="str">
        <f>IF(OR(AND(OR('Programme Description'!D142='DATA VALIDATION'!$D$4,'Programme Description'!D142='DATA VALIDATION'!$D$5),'Programme Description'!I142=""),AND(OR('Programme Description'!D142='DATA VALIDATION'!$D$4,'Programme Description'!D142&lt;&gt;'DATA VALIDATION'!$D$5),'Programme Description'!I142&lt;&gt;"")),"y","n")</f>
        <v>n</v>
      </c>
      <c r="AK144" t="str">
        <f>IF(OR(AND('Programme Description'!D142='DATA VALIDATION'!$D$4,'Programme Description'!J142=""),AND('Programme Description'!D142&lt;&gt;'DATA VALIDATION'!$D$4,'Programme Description'!J142&lt;&gt;"")),"y","n")</f>
        <v>n</v>
      </c>
      <c r="AL144" t="str">
        <f>IF(OR(AND('Programme Description'!D142='DATA VALIDATION'!$D$4,'Programme Description'!K142=""),AND('Programme Description'!D142&lt;&gt;'DATA VALIDATION'!$D$4,'Programme Description'!K142&lt;&gt;"")),"y","n")</f>
        <v>n</v>
      </c>
    </row>
    <row r="145" spans="1:38">
      <c r="A145">
        <f t="shared" si="20"/>
        <v>0</v>
      </c>
      <c r="B145">
        <f t="shared" si="21"/>
        <v>1</v>
      </c>
      <c r="C145">
        <f>IF('Programme Description'!B143="",0,1)</f>
        <v>0</v>
      </c>
      <c r="D145">
        <f>IF('Programme Description'!C143="",0,1)</f>
        <v>0</v>
      </c>
      <c r="E145">
        <f>IF('Programme Description'!D143="",0,1)</f>
        <v>0</v>
      </c>
      <c r="F145">
        <f>IF('Programme Description'!E143="",0,1)</f>
        <v>0</v>
      </c>
      <c r="G145">
        <f>IF('Programme Description'!F143="",0,1)</f>
        <v>0</v>
      </c>
      <c r="H145">
        <f>IF('Programme Description'!G143="",0,1)</f>
        <v>0</v>
      </c>
      <c r="I145">
        <f>IF('Programme Description'!H143="",0,1)</f>
        <v>0</v>
      </c>
      <c r="J145">
        <f>IF('Programme Description'!I143="",0,1)</f>
        <v>0</v>
      </c>
      <c r="K145">
        <f>IF('Programme Description'!J143="",0,1)</f>
        <v>0</v>
      </c>
      <c r="L145">
        <f>IF('Programme Description'!K143="",0,1)</f>
        <v>0</v>
      </c>
      <c r="M145" t="str">
        <f t="shared" si="22"/>
        <v>n</v>
      </c>
      <c r="N145" t="str">
        <f t="shared" si="23"/>
        <v>n</v>
      </c>
      <c r="O145" t="str">
        <f>IF('Programme Description'!B145&gt;1,IF(('Programme Description'!B143='Programme Description'!B142+1),"y","n"),"n")</f>
        <v>n</v>
      </c>
      <c r="P145">
        <f t="shared" si="24"/>
        <v>0</v>
      </c>
      <c r="Q145" t="str">
        <f>IF(AND('Programme Description'!B143&lt;&gt;C$3,'Programme Description'!B143&lt;&gt;C$4,'Programme Description'!B143&lt;&gt;C$5,'Programme Description'!B143&lt;&gt;C$6,'Programme Description'!B143&lt;&gt;C$7,'Programme Description'!B143&lt;&gt;C$8),"y","n")</f>
        <v>n</v>
      </c>
      <c r="R145" t="str">
        <f>IF(AND('Programme Description'!D143&lt;&gt;D$3,'Programme Description'!D143&lt;&gt;D$4,'Programme Description'!D143&lt;&gt;D$5,'Programme Description'!D143&lt;&gt;D$6,'Programme Description'!D143&lt;&gt;D$7,'Programme Description'!D143&lt;&gt;D$8),"y","n")</f>
        <v>n</v>
      </c>
      <c r="S145" t="str">
        <f>IF(AND('Programme Description'!E143&lt;&gt;E$3,'Programme Description'!E143&lt;&gt;E$4,'Programme Description'!E143&lt;&gt;E$5,'Programme Description'!E143&lt;&gt;E$6,'Programme Description'!E143&lt;&gt;E$7,'Programme Description'!E143&lt;&gt;E$8),"y","n")</f>
        <v>n</v>
      </c>
      <c r="T145" t="str">
        <f>IF(AND('Programme Description'!F143&lt;&gt;F$3,'Programme Description'!F143&lt;&gt;F$4,'Programme Description'!F143&lt;&gt;F$5),"y","n")</f>
        <v>n</v>
      </c>
      <c r="U145" t="str">
        <f>IF(AND('Programme Description'!H143&lt;&gt;G$3,'Programme Description'!H143&lt;&gt;G$4,'Programme Description'!H143&lt;&gt;G$5),"y","n")</f>
        <v>n</v>
      </c>
      <c r="V145" t="str">
        <f>IF(AND('Programme Description'!K143&lt;&gt;H$3,'Programme Description'!K143&lt;&gt;H$4,'Programme Description'!K143&lt;&gt;H$5,'Programme Description'!K143&lt;&gt;H$6,'Programme Description'!K143&lt;&gt;H$7),"y","n")</f>
        <v>n</v>
      </c>
      <c r="W145">
        <f>IF('Programme Description'!D143='DATA VALIDATION'!$D$4,1,IF('Programme Description'!D143='DATA VALIDATION'!$D$5,2,IF('Programme Description'!D143&lt;&gt;"",3,0)))</f>
        <v>0</v>
      </c>
      <c r="X145" t="str">
        <f t="shared" si="25"/>
        <v>y</v>
      </c>
      <c r="Y145" t="str">
        <f t="shared" si="26"/>
        <v>n</v>
      </c>
      <c r="Z145" t="str">
        <f>IF(AND('Programme Description'!D143='DATA VALIDATION'!$D$5,'DATA VALIDATION'!Y145="n"),"n","y")</f>
        <v>y</v>
      </c>
      <c r="AA145" t="str">
        <f t="shared" si="27"/>
        <v>n</v>
      </c>
      <c r="AB145" t="str">
        <f t="shared" si="28"/>
        <v>y</v>
      </c>
      <c r="AC145" t="str">
        <f t="shared" si="29"/>
        <v>y</v>
      </c>
      <c r="AE145" t="str">
        <f>IF(AND(A145&gt;0,'Programme Description'!D143=""),"y","n")</f>
        <v>n</v>
      </c>
      <c r="AF145" t="str">
        <f>IF(OR(AND('Programme Description'!D143='DATA VALIDATION'!$D$4,'Programme Description'!E143=""),AND('Programme Description'!D143&lt;&gt;'DATA VALIDATION'!$D$4,'Programme Description'!E143&lt;&gt;"")),"y","n")</f>
        <v>n</v>
      </c>
      <c r="AG145" t="str">
        <f>IF(OR(AND('Programme Description'!D143='DATA VALIDATION'!$D$4,'Programme Description'!F143=""),AND('Programme Description'!D143&lt;&gt;'DATA VALIDATION'!$D$4,'Programme Description'!F143&lt;&gt;"")),"y","n")</f>
        <v>n</v>
      </c>
      <c r="AH145" t="str">
        <f>IF(OR(AND(OR('Programme Description'!D143='DATA VALIDATION'!$D$4,'Programme Description'!D143='DATA VALIDATION'!$D$5),'Programme Description'!G143=""),AND(OR('Programme Description'!D143='DATA VALIDATION'!$D$4,'Programme Description'!D143&lt;&gt;'DATA VALIDATION'!$D$5),'Programme Description'!G143&lt;&gt;"")),"y","n")</f>
        <v>n</v>
      </c>
      <c r="AI145" t="str">
        <f>IF(OR(AND('Programme Description'!D143='DATA VALIDATION'!$D$4,'Programme Description'!H143=""),AND('Programme Description'!D143&lt;&gt;'DATA VALIDATION'!$D$4,'Programme Description'!H143&lt;&gt;"")),"y","n")</f>
        <v>n</v>
      </c>
      <c r="AJ145" t="str">
        <f>IF(OR(AND(OR('Programme Description'!D143='DATA VALIDATION'!$D$4,'Programme Description'!D143='DATA VALIDATION'!$D$5),'Programme Description'!I143=""),AND(OR('Programme Description'!D143='DATA VALIDATION'!$D$4,'Programme Description'!D143&lt;&gt;'DATA VALIDATION'!$D$5),'Programme Description'!I143&lt;&gt;"")),"y","n")</f>
        <v>n</v>
      </c>
      <c r="AK145" t="str">
        <f>IF(OR(AND('Programme Description'!D143='DATA VALIDATION'!$D$4,'Programme Description'!J143=""),AND('Programme Description'!D143&lt;&gt;'DATA VALIDATION'!$D$4,'Programme Description'!J143&lt;&gt;"")),"y","n")</f>
        <v>n</v>
      </c>
      <c r="AL145" t="str">
        <f>IF(OR(AND('Programme Description'!D143='DATA VALIDATION'!$D$4,'Programme Description'!K143=""),AND('Programme Description'!D143&lt;&gt;'DATA VALIDATION'!$D$4,'Programme Description'!K143&lt;&gt;"")),"y","n")</f>
        <v>n</v>
      </c>
    </row>
    <row r="146" spans="1:38">
      <c r="A146">
        <f t="shared" si="20"/>
        <v>0</v>
      </c>
      <c r="B146">
        <f t="shared" si="21"/>
        <v>1</v>
      </c>
      <c r="C146">
        <f>IF('Programme Description'!B144="",0,1)</f>
        <v>0</v>
      </c>
      <c r="D146">
        <f>IF('Programme Description'!C144="",0,1)</f>
        <v>0</v>
      </c>
      <c r="E146">
        <f>IF('Programme Description'!D144="",0,1)</f>
        <v>0</v>
      </c>
      <c r="F146">
        <f>IF('Programme Description'!E144="",0,1)</f>
        <v>0</v>
      </c>
      <c r="G146">
        <f>IF('Programme Description'!F144="",0,1)</f>
        <v>0</v>
      </c>
      <c r="H146">
        <f>IF('Programme Description'!G144="",0,1)</f>
        <v>0</v>
      </c>
      <c r="I146">
        <f>IF('Programme Description'!H144="",0,1)</f>
        <v>0</v>
      </c>
      <c r="J146">
        <f>IF('Programme Description'!I144="",0,1)</f>
        <v>0</v>
      </c>
      <c r="K146">
        <f>IF('Programme Description'!J144="",0,1)</f>
        <v>0</v>
      </c>
      <c r="L146">
        <f>IF('Programme Description'!K144="",0,1)</f>
        <v>0</v>
      </c>
      <c r="M146" t="str">
        <f t="shared" si="22"/>
        <v>n</v>
      </c>
      <c r="N146" t="str">
        <f t="shared" si="23"/>
        <v>n</v>
      </c>
      <c r="O146" t="str">
        <f>IF('Programme Description'!B146&gt;1,IF(('Programme Description'!B144='Programme Description'!B143+1),"y","n"),"n")</f>
        <v>n</v>
      </c>
      <c r="P146">
        <f t="shared" si="24"/>
        <v>0</v>
      </c>
      <c r="Q146" t="str">
        <f>IF(AND('Programme Description'!B144&lt;&gt;C$3,'Programme Description'!B144&lt;&gt;C$4,'Programme Description'!B144&lt;&gt;C$5,'Programme Description'!B144&lt;&gt;C$6,'Programme Description'!B144&lt;&gt;C$7,'Programme Description'!B144&lt;&gt;C$8),"y","n")</f>
        <v>n</v>
      </c>
      <c r="R146" t="str">
        <f>IF(AND('Programme Description'!D144&lt;&gt;D$3,'Programme Description'!D144&lt;&gt;D$4,'Programme Description'!D144&lt;&gt;D$5,'Programme Description'!D144&lt;&gt;D$6,'Programme Description'!D144&lt;&gt;D$7,'Programme Description'!D144&lt;&gt;D$8),"y","n")</f>
        <v>n</v>
      </c>
      <c r="S146" t="str">
        <f>IF(AND('Programme Description'!E144&lt;&gt;E$3,'Programme Description'!E144&lt;&gt;E$4,'Programme Description'!E144&lt;&gt;E$5,'Programme Description'!E144&lt;&gt;E$6,'Programme Description'!E144&lt;&gt;E$7,'Programme Description'!E144&lt;&gt;E$8),"y","n")</f>
        <v>n</v>
      </c>
      <c r="T146" t="str">
        <f>IF(AND('Programme Description'!F144&lt;&gt;F$3,'Programme Description'!F144&lt;&gt;F$4,'Programme Description'!F144&lt;&gt;F$5),"y","n")</f>
        <v>n</v>
      </c>
      <c r="U146" t="str">
        <f>IF(AND('Programme Description'!H144&lt;&gt;G$3,'Programme Description'!H144&lt;&gt;G$4,'Programme Description'!H144&lt;&gt;G$5),"y","n")</f>
        <v>n</v>
      </c>
      <c r="V146" t="str">
        <f>IF(AND('Programme Description'!K144&lt;&gt;H$3,'Programme Description'!K144&lt;&gt;H$4,'Programme Description'!K144&lt;&gt;H$5,'Programme Description'!K144&lt;&gt;H$6,'Programme Description'!K144&lt;&gt;H$7),"y","n")</f>
        <v>n</v>
      </c>
      <c r="W146">
        <f>IF('Programme Description'!D144='DATA VALIDATION'!$D$4,1,IF('Programme Description'!D144='DATA VALIDATION'!$D$5,2,IF('Programme Description'!D144&lt;&gt;"",3,0)))</f>
        <v>0</v>
      </c>
      <c r="X146" t="str">
        <f t="shared" si="25"/>
        <v>y</v>
      </c>
      <c r="Y146" t="str">
        <f t="shared" si="26"/>
        <v>n</v>
      </c>
      <c r="Z146" t="str">
        <f>IF(AND('Programme Description'!D144='DATA VALIDATION'!$D$5,'DATA VALIDATION'!Y146="n"),"n","y")</f>
        <v>y</v>
      </c>
      <c r="AA146" t="str">
        <f t="shared" si="27"/>
        <v>n</v>
      </c>
      <c r="AB146" t="str">
        <f t="shared" si="28"/>
        <v>y</v>
      </c>
      <c r="AC146" t="str">
        <f t="shared" si="29"/>
        <v>y</v>
      </c>
      <c r="AE146" t="str">
        <f>IF(AND(A146&gt;0,'Programme Description'!D144=""),"y","n")</f>
        <v>n</v>
      </c>
      <c r="AF146" t="str">
        <f>IF(OR(AND('Programme Description'!D144='DATA VALIDATION'!$D$4,'Programme Description'!E144=""),AND('Programme Description'!D144&lt;&gt;'DATA VALIDATION'!$D$4,'Programme Description'!E144&lt;&gt;"")),"y","n")</f>
        <v>n</v>
      </c>
      <c r="AG146" t="str">
        <f>IF(OR(AND('Programme Description'!D144='DATA VALIDATION'!$D$4,'Programme Description'!F144=""),AND('Programme Description'!D144&lt;&gt;'DATA VALIDATION'!$D$4,'Programme Description'!F144&lt;&gt;"")),"y","n")</f>
        <v>n</v>
      </c>
      <c r="AH146" t="str">
        <f>IF(OR(AND(OR('Programme Description'!D144='DATA VALIDATION'!$D$4,'Programme Description'!D144='DATA VALIDATION'!$D$5),'Programme Description'!G144=""),AND(OR('Programme Description'!D144='DATA VALIDATION'!$D$4,'Programme Description'!D144&lt;&gt;'DATA VALIDATION'!$D$5),'Programme Description'!G144&lt;&gt;"")),"y","n")</f>
        <v>n</v>
      </c>
      <c r="AI146" t="str">
        <f>IF(OR(AND('Programme Description'!D144='DATA VALIDATION'!$D$4,'Programme Description'!H144=""),AND('Programme Description'!D144&lt;&gt;'DATA VALIDATION'!$D$4,'Programme Description'!H144&lt;&gt;"")),"y","n")</f>
        <v>n</v>
      </c>
      <c r="AJ146" t="str">
        <f>IF(OR(AND(OR('Programme Description'!D144='DATA VALIDATION'!$D$4,'Programme Description'!D144='DATA VALIDATION'!$D$5),'Programme Description'!I144=""),AND(OR('Programme Description'!D144='DATA VALIDATION'!$D$4,'Programme Description'!D144&lt;&gt;'DATA VALIDATION'!$D$5),'Programme Description'!I144&lt;&gt;"")),"y","n")</f>
        <v>n</v>
      </c>
      <c r="AK146" t="str">
        <f>IF(OR(AND('Programme Description'!D144='DATA VALIDATION'!$D$4,'Programme Description'!J144=""),AND('Programme Description'!D144&lt;&gt;'DATA VALIDATION'!$D$4,'Programme Description'!J144&lt;&gt;"")),"y","n")</f>
        <v>n</v>
      </c>
      <c r="AL146" t="str">
        <f>IF(OR(AND('Programme Description'!D144='DATA VALIDATION'!$D$4,'Programme Description'!K144=""),AND('Programme Description'!D144&lt;&gt;'DATA VALIDATION'!$D$4,'Programme Description'!K144&lt;&gt;"")),"y","n")</f>
        <v>n</v>
      </c>
    </row>
    <row r="147" spans="1:38">
      <c r="A147">
        <f t="shared" si="20"/>
        <v>0</v>
      </c>
      <c r="B147">
        <f t="shared" si="21"/>
        <v>1</v>
      </c>
      <c r="C147">
        <f>IF('Programme Description'!B145="",0,1)</f>
        <v>0</v>
      </c>
      <c r="D147">
        <f>IF('Programme Description'!C145="",0,1)</f>
        <v>0</v>
      </c>
      <c r="E147">
        <f>IF('Programme Description'!D145="",0,1)</f>
        <v>0</v>
      </c>
      <c r="F147">
        <f>IF('Programme Description'!E145="",0,1)</f>
        <v>0</v>
      </c>
      <c r="G147">
        <f>IF('Programme Description'!F145="",0,1)</f>
        <v>0</v>
      </c>
      <c r="H147">
        <f>IF('Programme Description'!G145="",0,1)</f>
        <v>0</v>
      </c>
      <c r="I147">
        <f>IF('Programme Description'!H145="",0,1)</f>
        <v>0</v>
      </c>
      <c r="J147">
        <f>IF('Programme Description'!I145="",0,1)</f>
        <v>0</v>
      </c>
      <c r="K147">
        <f>IF('Programme Description'!J145="",0,1)</f>
        <v>0</v>
      </c>
      <c r="L147">
        <f>IF('Programme Description'!K145="",0,1)</f>
        <v>0</v>
      </c>
      <c r="M147" t="str">
        <f t="shared" si="22"/>
        <v>n</v>
      </c>
      <c r="N147" t="str">
        <f t="shared" si="23"/>
        <v>n</v>
      </c>
      <c r="O147" t="str">
        <f>IF('Programme Description'!B147&gt;1,IF(('Programme Description'!B145='Programme Description'!B144+1),"y","n"),"n")</f>
        <v>n</v>
      </c>
      <c r="P147">
        <f t="shared" si="24"/>
        <v>0</v>
      </c>
      <c r="Q147" t="str">
        <f>IF(AND('Programme Description'!B145&lt;&gt;C$3,'Programme Description'!B145&lt;&gt;C$4,'Programme Description'!B145&lt;&gt;C$5,'Programme Description'!B145&lt;&gt;C$6,'Programme Description'!B145&lt;&gt;C$7,'Programme Description'!B145&lt;&gt;C$8),"y","n")</f>
        <v>n</v>
      </c>
      <c r="R147" t="str">
        <f>IF(AND('Programme Description'!D145&lt;&gt;D$3,'Programme Description'!D145&lt;&gt;D$4,'Programme Description'!D145&lt;&gt;D$5,'Programme Description'!D145&lt;&gt;D$6,'Programme Description'!D145&lt;&gt;D$7,'Programme Description'!D145&lt;&gt;D$8),"y","n")</f>
        <v>n</v>
      </c>
      <c r="S147" t="str">
        <f>IF(AND('Programme Description'!E145&lt;&gt;E$3,'Programme Description'!E145&lt;&gt;E$4,'Programme Description'!E145&lt;&gt;E$5,'Programme Description'!E145&lt;&gt;E$6,'Programme Description'!E145&lt;&gt;E$7,'Programme Description'!E145&lt;&gt;E$8),"y","n")</f>
        <v>n</v>
      </c>
      <c r="T147" t="str">
        <f>IF(AND('Programme Description'!F145&lt;&gt;F$3,'Programme Description'!F145&lt;&gt;F$4,'Programme Description'!F145&lt;&gt;F$5),"y","n")</f>
        <v>n</v>
      </c>
      <c r="U147" t="str">
        <f>IF(AND('Programme Description'!H145&lt;&gt;G$3,'Programme Description'!H145&lt;&gt;G$4,'Programme Description'!H145&lt;&gt;G$5),"y","n")</f>
        <v>n</v>
      </c>
      <c r="V147" t="str">
        <f>IF(AND('Programme Description'!K145&lt;&gt;H$3,'Programme Description'!K145&lt;&gt;H$4,'Programme Description'!K145&lt;&gt;H$5,'Programme Description'!K145&lt;&gt;H$6,'Programme Description'!K145&lt;&gt;H$7),"y","n")</f>
        <v>n</v>
      </c>
      <c r="W147">
        <f>IF('Programme Description'!D145='DATA VALIDATION'!$D$4,1,IF('Programme Description'!D145='DATA VALIDATION'!$D$5,2,IF('Programme Description'!D145&lt;&gt;"",3,0)))</f>
        <v>0</v>
      </c>
      <c r="X147" t="str">
        <f t="shared" si="25"/>
        <v>y</v>
      </c>
      <c r="Y147" t="str">
        <f t="shared" si="26"/>
        <v>n</v>
      </c>
      <c r="Z147" t="str">
        <f>IF(AND('Programme Description'!D145='DATA VALIDATION'!$D$5,'DATA VALIDATION'!Y147="n"),"n","y")</f>
        <v>y</v>
      </c>
      <c r="AA147" t="str">
        <f t="shared" si="27"/>
        <v>n</v>
      </c>
      <c r="AB147" t="str">
        <f t="shared" si="28"/>
        <v>y</v>
      </c>
      <c r="AC147" t="str">
        <f t="shared" si="29"/>
        <v>y</v>
      </c>
      <c r="AE147" t="str">
        <f>IF(AND(A147&gt;0,'Programme Description'!D145=""),"y","n")</f>
        <v>n</v>
      </c>
      <c r="AF147" t="str">
        <f>IF(OR(AND('Programme Description'!D145='DATA VALIDATION'!$D$4,'Programme Description'!E145=""),AND('Programme Description'!D145&lt;&gt;'DATA VALIDATION'!$D$4,'Programme Description'!E145&lt;&gt;"")),"y","n")</f>
        <v>n</v>
      </c>
      <c r="AG147" t="str">
        <f>IF(OR(AND('Programme Description'!D145='DATA VALIDATION'!$D$4,'Programme Description'!F145=""),AND('Programme Description'!D145&lt;&gt;'DATA VALIDATION'!$D$4,'Programme Description'!F145&lt;&gt;"")),"y","n")</f>
        <v>n</v>
      </c>
      <c r="AH147" t="str">
        <f>IF(OR(AND(OR('Programme Description'!D145='DATA VALIDATION'!$D$4,'Programme Description'!D145='DATA VALIDATION'!$D$5),'Programme Description'!G145=""),AND(OR('Programme Description'!D145='DATA VALIDATION'!$D$4,'Programme Description'!D145&lt;&gt;'DATA VALIDATION'!$D$5),'Programme Description'!G145&lt;&gt;"")),"y","n")</f>
        <v>n</v>
      </c>
      <c r="AI147" t="str">
        <f>IF(OR(AND('Programme Description'!D145='DATA VALIDATION'!$D$4,'Programme Description'!H145=""),AND('Programme Description'!D145&lt;&gt;'DATA VALIDATION'!$D$4,'Programme Description'!H145&lt;&gt;"")),"y","n")</f>
        <v>n</v>
      </c>
      <c r="AJ147" t="str">
        <f>IF(OR(AND(OR('Programme Description'!D145='DATA VALIDATION'!$D$4,'Programme Description'!D145='DATA VALIDATION'!$D$5),'Programme Description'!I145=""),AND(OR('Programme Description'!D145='DATA VALIDATION'!$D$4,'Programme Description'!D145&lt;&gt;'DATA VALIDATION'!$D$5),'Programme Description'!I145&lt;&gt;"")),"y","n")</f>
        <v>n</v>
      </c>
      <c r="AK147" t="str">
        <f>IF(OR(AND('Programme Description'!D145='DATA VALIDATION'!$D$4,'Programme Description'!J145=""),AND('Programme Description'!D145&lt;&gt;'DATA VALIDATION'!$D$4,'Programme Description'!J145&lt;&gt;"")),"y","n")</f>
        <v>n</v>
      </c>
      <c r="AL147" t="str">
        <f>IF(OR(AND('Programme Description'!D145='DATA VALIDATION'!$D$4,'Programme Description'!K145=""),AND('Programme Description'!D145&lt;&gt;'DATA VALIDATION'!$D$4,'Programme Description'!K145&lt;&gt;"")),"y","n")</f>
        <v>n</v>
      </c>
    </row>
    <row r="148" spans="1:38">
      <c r="A148">
        <f t="shared" si="20"/>
        <v>0</v>
      </c>
      <c r="B148">
        <f t="shared" si="21"/>
        <v>1</v>
      </c>
      <c r="C148">
        <f>IF('Programme Description'!B146="",0,1)</f>
        <v>0</v>
      </c>
      <c r="D148">
        <f>IF('Programme Description'!C146="",0,1)</f>
        <v>0</v>
      </c>
      <c r="E148">
        <f>IF('Programme Description'!D146="",0,1)</f>
        <v>0</v>
      </c>
      <c r="F148">
        <f>IF('Programme Description'!E146="",0,1)</f>
        <v>0</v>
      </c>
      <c r="G148">
        <f>IF('Programme Description'!F146="",0,1)</f>
        <v>0</v>
      </c>
      <c r="H148">
        <f>IF('Programme Description'!G146="",0,1)</f>
        <v>0</v>
      </c>
      <c r="I148">
        <f>IF('Programme Description'!H146="",0,1)</f>
        <v>0</v>
      </c>
      <c r="J148">
        <f>IF('Programme Description'!I146="",0,1)</f>
        <v>0</v>
      </c>
      <c r="K148">
        <f>IF('Programme Description'!J146="",0,1)</f>
        <v>0</v>
      </c>
      <c r="L148">
        <f>IF('Programme Description'!K146="",0,1)</f>
        <v>0</v>
      </c>
      <c r="M148" t="str">
        <f t="shared" si="22"/>
        <v>n</v>
      </c>
      <c r="N148" t="str">
        <f t="shared" si="23"/>
        <v>n</v>
      </c>
      <c r="O148" t="str">
        <f>IF('Programme Description'!B148&gt;1,IF(('Programme Description'!B146='Programme Description'!B145+1),"y","n"),"n")</f>
        <v>n</v>
      </c>
      <c r="P148">
        <f t="shared" si="24"/>
        <v>0</v>
      </c>
      <c r="Q148" t="str">
        <f>IF(AND('Programme Description'!B146&lt;&gt;C$3,'Programme Description'!B146&lt;&gt;C$4,'Programme Description'!B146&lt;&gt;C$5,'Programme Description'!B146&lt;&gt;C$6,'Programme Description'!B146&lt;&gt;C$7,'Programme Description'!B146&lt;&gt;C$8),"y","n")</f>
        <v>n</v>
      </c>
      <c r="R148" t="str">
        <f>IF(AND('Programme Description'!D146&lt;&gt;D$3,'Programme Description'!D146&lt;&gt;D$4,'Programme Description'!D146&lt;&gt;D$5,'Programme Description'!D146&lt;&gt;D$6,'Programme Description'!D146&lt;&gt;D$7,'Programme Description'!D146&lt;&gt;D$8),"y","n")</f>
        <v>n</v>
      </c>
      <c r="S148" t="str">
        <f>IF(AND('Programme Description'!E146&lt;&gt;E$3,'Programme Description'!E146&lt;&gt;E$4,'Programme Description'!E146&lt;&gt;E$5,'Programme Description'!E146&lt;&gt;E$6,'Programme Description'!E146&lt;&gt;E$7,'Programme Description'!E146&lt;&gt;E$8),"y","n")</f>
        <v>n</v>
      </c>
      <c r="T148" t="str">
        <f>IF(AND('Programme Description'!F146&lt;&gt;F$3,'Programme Description'!F146&lt;&gt;F$4,'Programme Description'!F146&lt;&gt;F$5),"y","n")</f>
        <v>n</v>
      </c>
      <c r="U148" t="str">
        <f>IF(AND('Programme Description'!H146&lt;&gt;G$3,'Programme Description'!H146&lt;&gt;G$4,'Programme Description'!H146&lt;&gt;G$5),"y","n")</f>
        <v>n</v>
      </c>
      <c r="V148" t="str">
        <f>IF(AND('Programme Description'!K146&lt;&gt;H$3,'Programme Description'!K146&lt;&gt;H$4,'Programme Description'!K146&lt;&gt;H$5,'Programme Description'!K146&lt;&gt;H$6,'Programme Description'!K146&lt;&gt;H$7),"y","n")</f>
        <v>n</v>
      </c>
      <c r="W148">
        <f>IF('Programme Description'!D146='DATA VALIDATION'!$D$4,1,IF('Programme Description'!D146='DATA VALIDATION'!$D$5,2,IF('Programme Description'!D146&lt;&gt;"",3,0)))</f>
        <v>0</v>
      </c>
      <c r="X148" t="str">
        <f t="shared" si="25"/>
        <v>y</v>
      </c>
      <c r="Y148" t="str">
        <f t="shared" si="26"/>
        <v>n</v>
      </c>
      <c r="Z148" t="str">
        <f>IF(AND('Programme Description'!D146='DATA VALIDATION'!$D$5,'DATA VALIDATION'!Y148="n"),"n","y")</f>
        <v>y</v>
      </c>
      <c r="AA148" t="str">
        <f t="shared" si="27"/>
        <v>n</v>
      </c>
      <c r="AB148" t="str">
        <f t="shared" si="28"/>
        <v>y</v>
      </c>
      <c r="AC148" t="str">
        <f t="shared" si="29"/>
        <v>y</v>
      </c>
      <c r="AE148" t="str">
        <f>IF(AND(A148&gt;0,'Programme Description'!D146=""),"y","n")</f>
        <v>n</v>
      </c>
      <c r="AF148" t="str">
        <f>IF(OR(AND('Programme Description'!D146='DATA VALIDATION'!$D$4,'Programme Description'!E146=""),AND('Programme Description'!D146&lt;&gt;'DATA VALIDATION'!$D$4,'Programme Description'!E146&lt;&gt;"")),"y","n")</f>
        <v>n</v>
      </c>
      <c r="AG148" t="str">
        <f>IF(OR(AND('Programme Description'!D146='DATA VALIDATION'!$D$4,'Programme Description'!F146=""),AND('Programme Description'!D146&lt;&gt;'DATA VALIDATION'!$D$4,'Programme Description'!F146&lt;&gt;"")),"y","n")</f>
        <v>n</v>
      </c>
      <c r="AH148" t="str">
        <f>IF(OR(AND(OR('Programme Description'!D146='DATA VALIDATION'!$D$4,'Programme Description'!D146='DATA VALIDATION'!$D$5),'Programme Description'!G146=""),AND(OR('Programme Description'!D146='DATA VALIDATION'!$D$4,'Programme Description'!D146&lt;&gt;'DATA VALIDATION'!$D$5),'Programme Description'!G146&lt;&gt;"")),"y","n")</f>
        <v>n</v>
      </c>
      <c r="AI148" t="str">
        <f>IF(OR(AND('Programme Description'!D146='DATA VALIDATION'!$D$4,'Programme Description'!H146=""),AND('Programme Description'!D146&lt;&gt;'DATA VALIDATION'!$D$4,'Programme Description'!H146&lt;&gt;"")),"y","n")</f>
        <v>n</v>
      </c>
      <c r="AJ148" t="str">
        <f>IF(OR(AND(OR('Programme Description'!D146='DATA VALIDATION'!$D$4,'Programme Description'!D146='DATA VALIDATION'!$D$5),'Programme Description'!I146=""),AND(OR('Programme Description'!D146='DATA VALIDATION'!$D$4,'Programme Description'!D146&lt;&gt;'DATA VALIDATION'!$D$5),'Programme Description'!I146&lt;&gt;"")),"y","n")</f>
        <v>n</v>
      </c>
      <c r="AK148" t="str">
        <f>IF(OR(AND('Programme Description'!D146='DATA VALIDATION'!$D$4,'Programme Description'!J146=""),AND('Programme Description'!D146&lt;&gt;'DATA VALIDATION'!$D$4,'Programme Description'!J146&lt;&gt;"")),"y","n")</f>
        <v>n</v>
      </c>
      <c r="AL148" t="str">
        <f>IF(OR(AND('Programme Description'!D146='DATA VALIDATION'!$D$4,'Programme Description'!K146=""),AND('Programme Description'!D146&lt;&gt;'DATA VALIDATION'!$D$4,'Programme Description'!K146&lt;&gt;"")),"y","n")</f>
        <v>n</v>
      </c>
    </row>
    <row r="149" spans="1:38">
      <c r="A149">
        <f t="shared" si="20"/>
        <v>0</v>
      </c>
      <c r="B149">
        <f t="shared" si="21"/>
        <v>1</v>
      </c>
      <c r="C149">
        <f>IF('Programme Description'!B147="",0,1)</f>
        <v>0</v>
      </c>
      <c r="D149">
        <f>IF('Programme Description'!C147="",0,1)</f>
        <v>0</v>
      </c>
      <c r="E149">
        <f>IF('Programme Description'!D147="",0,1)</f>
        <v>0</v>
      </c>
      <c r="F149">
        <f>IF('Programme Description'!E147="",0,1)</f>
        <v>0</v>
      </c>
      <c r="G149">
        <f>IF('Programme Description'!F147="",0,1)</f>
        <v>0</v>
      </c>
      <c r="H149">
        <f>IF('Programme Description'!G147="",0,1)</f>
        <v>0</v>
      </c>
      <c r="I149">
        <f>IF('Programme Description'!H147="",0,1)</f>
        <v>0</v>
      </c>
      <c r="J149">
        <f>IF('Programme Description'!I147="",0,1)</f>
        <v>0</v>
      </c>
      <c r="K149">
        <f>IF('Programme Description'!J147="",0,1)</f>
        <v>0</v>
      </c>
      <c r="L149">
        <f>IF('Programme Description'!K147="",0,1)</f>
        <v>0</v>
      </c>
      <c r="M149" t="str">
        <f t="shared" si="22"/>
        <v>n</v>
      </c>
      <c r="N149" t="str">
        <f t="shared" si="23"/>
        <v>n</v>
      </c>
      <c r="O149" t="str">
        <f>IF('Programme Description'!B149&gt;1,IF(('Programme Description'!B147='Programme Description'!B146+1),"y","n"),"n")</f>
        <v>n</v>
      </c>
      <c r="P149">
        <f t="shared" si="24"/>
        <v>0</v>
      </c>
      <c r="Q149" t="str">
        <f>IF(AND('Programme Description'!B147&lt;&gt;C$3,'Programme Description'!B147&lt;&gt;C$4,'Programme Description'!B147&lt;&gt;C$5,'Programme Description'!B147&lt;&gt;C$6,'Programme Description'!B147&lt;&gt;C$7,'Programme Description'!B147&lt;&gt;C$8),"y","n")</f>
        <v>n</v>
      </c>
      <c r="R149" t="str">
        <f>IF(AND('Programme Description'!D147&lt;&gt;D$3,'Programme Description'!D147&lt;&gt;D$4,'Programme Description'!D147&lt;&gt;D$5,'Programme Description'!D147&lt;&gt;D$6,'Programme Description'!D147&lt;&gt;D$7,'Programme Description'!D147&lt;&gt;D$8),"y","n")</f>
        <v>n</v>
      </c>
      <c r="S149" t="str">
        <f>IF(AND('Programme Description'!E147&lt;&gt;E$3,'Programme Description'!E147&lt;&gt;E$4,'Programme Description'!E147&lt;&gt;E$5,'Programme Description'!E147&lt;&gt;E$6,'Programme Description'!E147&lt;&gt;E$7,'Programme Description'!E147&lt;&gt;E$8),"y","n")</f>
        <v>n</v>
      </c>
      <c r="T149" t="str">
        <f>IF(AND('Programme Description'!F147&lt;&gt;F$3,'Programme Description'!F147&lt;&gt;F$4,'Programme Description'!F147&lt;&gt;F$5),"y","n")</f>
        <v>n</v>
      </c>
      <c r="U149" t="str">
        <f>IF(AND('Programme Description'!H147&lt;&gt;G$3,'Programme Description'!H147&lt;&gt;G$4,'Programme Description'!H147&lt;&gt;G$5),"y","n")</f>
        <v>n</v>
      </c>
      <c r="V149" t="str">
        <f>IF(AND('Programme Description'!K147&lt;&gt;H$3,'Programme Description'!K147&lt;&gt;H$4,'Programme Description'!K147&lt;&gt;H$5,'Programme Description'!K147&lt;&gt;H$6,'Programme Description'!K147&lt;&gt;H$7),"y","n")</f>
        <v>n</v>
      </c>
      <c r="W149">
        <f>IF('Programme Description'!D147='DATA VALIDATION'!$D$4,1,IF('Programme Description'!D147='DATA VALIDATION'!$D$5,2,IF('Programme Description'!D147&lt;&gt;"",3,0)))</f>
        <v>0</v>
      </c>
      <c r="X149" t="str">
        <f t="shared" si="25"/>
        <v>y</v>
      </c>
      <c r="Y149" t="str">
        <f t="shared" si="26"/>
        <v>n</v>
      </c>
      <c r="Z149" t="str">
        <f>IF(AND('Programme Description'!D147='DATA VALIDATION'!$D$5,'DATA VALIDATION'!Y149="n"),"n","y")</f>
        <v>y</v>
      </c>
      <c r="AA149" t="str">
        <f t="shared" si="27"/>
        <v>n</v>
      </c>
      <c r="AB149" t="str">
        <f t="shared" si="28"/>
        <v>y</v>
      </c>
      <c r="AC149" t="str">
        <f t="shared" si="29"/>
        <v>y</v>
      </c>
      <c r="AE149" t="str">
        <f>IF(AND(A149&gt;0,'Programme Description'!D147=""),"y","n")</f>
        <v>n</v>
      </c>
      <c r="AF149" t="str">
        <f>IF(OR(AND('Programme Description'!D147='DATA VALIDATION'!$D$4,'Programme Description'!E147=""),AND('Programme Description'!D147&lt;&gt;'DATA VALIDATION'!$D$4,'Programme Description'!E147&lt;&gt;"")),"y","n")</f>
        <v>n</v>
      </c>
      <c r="AG149" t="str">
        <f>IF(OR(AND('Programme Description'!D147='DATA VALIDATION'!$D$4,'Programme Description'!F147=""),AND('Programme Description'!D147&lt;&gt;'DATA VALIDATION'!$D$4,'Programme Description'!F147&lt;&gt;"")),"y","n")</f>
        <v>n</v>
      </c>
      <c r="AH149" t="str">
        <f>IF(OR(AND(OR('Programme Description'!D147='DATA VALIDATION'!$D$4,'Programme Description'!D147='DATA VALIDATION'!$D$5),'Programme Description'!G147=""),AND(OR('Programme Description'!D147='DATA VALIDATION'!$D$4,'Programme Description'!D147&lt;&gt;'DATA VALIDATION'!$D$5),'Programme Description'!G147&lt;&gt;"")),"y","n")</f>
        <v>n</v>
      </c>
      <c r="AI149" t="str">
        <f>IF(OR(AND('Programme Description'!D147='DATA VALIDATION'!$D$4,'Programme Description'!H147=""),AND('Programme Description'!D147&lt;&gt;'DATA VALIDATION'!$D$4,'Programme Description'!H147&lt;&gt;"")),"y","n")</f>
        <v>n</v>
      </c>
      <c r="AJ149" t="str">
        <f>IF(OR(AND(OR('Programme Description'!D147='DATA VALIDATION'!$D$4,'Programme Description'!D147='DATA VALIDATION'!$D$5),'Programme Description'!I147=""),AND(OR('Programme Description'!D147='DATA VALIDATION'!$D$4,'Programme Description'!D147&lt;&gt;'DATA VALIDATION'!$D$5),'Programme Description'!I147&lt;&gt;"")),"y","n")</f>
        <v>n</v>
      </c>
      <c r="AK149" t="str">
        <f>IF(OR(AND('Programme Description'!D147='DATA VALIDATION'!$D$4,'Programme Description'!J147=""),AND('Programme Description'!D147&lt;&gt;'DATA VALIDATION'!$D$4,'Programme Description'!J147&lt;&gt;"")),"y","n")</f>
        <v>n</v>
      </c>
      <c r="AL149" t="str">
        <f>IF(OR(AND('Programme Description'!D147='DATA VALIDATION'!$D$4,'Programme Description'!K147=""),AND('Programme Description'!D147&lt;&gt;'DATA VALIDATION'!$D$4,'Programme Description'!K147&lt;&gt;"")),"y","n")</f>
        <v>n</v>
      </c>
    </row>
    <row r="150" spans="1:38">
      <c r="A150">
        <f t="shared" si="20"/>
        <v>0</v>
      </c>
      <c r="B150">
        <f t="shared" si="21"/>
        <v>1</v>
      </c>
      <c r="C150">
        <f>IF('Programme Description'!B148="",0,1)</f>
        <v>0</v>
      </c>
      <c r="D150">
        <f>IF('Programme Description'!C148="",0,1)</f>
        <v>0</v>
      </c>
      <c r="E150">
        <f>IF('Programme Description'!D148="",0,1)</f>
        <v>0</v>
      </c>
      <c r="F150">
        <f>IF('Programme Description'!E148="",0,1)</f>
        <v>0</v>
      </c>
      <c r="G150">
        <f>IF('Programme Description'!F148="",0,1)</f>
        <v>0</v>
      </c>
      <c r="H150">
        <f>IF('Programme Description'!G148="",0,1)</f>
        <v>0</v>
      </c>
      <c r="I150">
        <f>IF('Programme Description'!H148="",0,1)</f>
        <v>0</v>
      </c>
      <c r="J150">
        <f>IF('Programme Description'!I148="",0,1)</f>
        <v>0</v>
      </c>
      <c r="K150">
        <f>IF('Programme Description'!J148="",0,1)</f>
        <v>0</v>
      </c>
      <c r="L150">
        <f>IF('Programme Description'!K148="",0,1)</f>
        <v>0</v>
      </c>
      <c r="M150" t="str">
        <f t="shared" si="22"/>
        <v>n</v>
      </c>
      <c r="N150" t="str">
        <f t="shared" si="23"/>
        <v>n</v>
      </c>
      <c r="O150" t="str">
        <f>IF('Programme Description'!B150&gt;1,IF(('Programme Description'!B148='Programme Description'!B147+1),"y","n"),"n")</f>
        <v>n</v>
      </c>
      <c r="P150">
        <f t="shared" si="24"/>
        <v>0</v>
      </c>
      <c r="Q150" t="str">
        <f>IF(AND('Programme Description'!B148&lt;&gt;C$3,'Programme Description'!B148&lt;&gt;C$4,'Programme Description'!B148&lt;&gt;C$5,'Programme Description'!B148&lt;&gt;C$6,'Programme Description'!B148&lt;&gt;C$7,'Programme Description'!B148&lt;&gt;C$8),"y","n")</f>
        <v>n</v>
      </c>
      <c r="R150" t="str">
        <f>IF(AND('Programme Description'!D148&lt;&gt;D$3,'Programme Description'!D148&lt;&gt;D$4,'Programme Description'!D148&lt;&gt;D$5,'Programme Description'!D148&lt;&gt;D$6,'Programme Description'!D148&lt;&gt;D$7,'Programme Description'!D148&lt;&gt;D$8),"y","n")</f>
        <v>n</v>
      </c>
      <c r="S150" t="str">
        <f>IF(AND('Programme Description'!E148&lt;&gt;E$3,'Programme Description'!E148&lt;&gt;E$4,'Programme Description'!E148&lt;&gt;E$5,'Programme Description'!E148&lt;&gt;E$6,'Programme Description'!E148&lt;&gt;E$7,'Programme Description'!E148&lt;&gt;E$8),"y","n")</f>
        <v>n</v>
      </c>
      <c r="T150" t="str">
        <f>IF(AND('Programme Description'!F148&lt;&gt;F$3,'Programme Description'!F148&lt;&gt;F$4,'Programme Description'!F148&lt;&gt;F$5),"y","n")</f>
        <v>n</v>
      </c>
      <c r="U150" t="str">
        <f>IF(AND('Programme Description'!H148&lt;&gt;G$3,'Programme Description'!H148&lt;&gt;G$4,'Programme Description'!H148&lt;&gt;G$5),"y","n")</f>
        <v>n</v>
      </c>
      <c r="V150" t="str">
        <f>IF(AND('Programme Description'!K148&lt;&gt;H$3,'Programme Description'!K148&lt;&gt;H$4,'Programme Description'!K148&lt;&gt;H$5,'Programme Description'!K148&lt;&gt;H$6,'Programme Description'!K148&lt;&gt;H$7),"y","n")</f>
        <v>n</v>
      </c>
      <c r="W150">
        <f>IF('Programme Description'!D148='DATA VALIDATION'!$D$4,1,IF('Programme Description'!D148='DATA VALIDATION'!$D$5,2,IF('Programme Description'!D148&lt;&gt;"",3,0)))</f>
        <v>0</v>
      </c>
      <c r="X150" t="str">
        <f t="shared" si="25"/>
        <v>y</v>
      </c>
      <c r="Y150" t="str">
        <f t="shared" si="26"/>
        <v>n</v>
      </c>
      <c r="Z150" t="str">
        <f>IF(AND('Programme Description'!D148='DATA VALIDATION'!$D$5,'DATA VALIDATION'!Y150="n"),"n","y")</f>
        <v>y</v>
      </c>
      <c r="AA150" t="str">
        <f t="shared" si="27"/>
        <v>n</v>
      </c>
      <c r="AB150" t="str">
        <f t="shared" si="28"/>
        <v>y</v>
      </c>
      <c r="AC150" t="str">
        <f t="shared" si="29"/>
        <v>y</v>
      </c>
      <c r="AE150" t="str">
        <f>IF(AND(A150&gt;0,'Programme Description'!D148=""),"y","n")</f>
        <v>n</v>
      </c>
      <c r="AF150" t="str">
        <f>IF(OR(AND('Programme Description'!D148='DATA VALIDATION'!$D$4,'Programme Description'!E148=""),AND('Programme Description'!D148&lt;&gt;'DATA VALIDATION'!$D$4,'Programme Description'!E148&lt;&gt;"")),"y","n")</f>
        <v>n</v>
      </c>
      <c r="AG150" t="str">
        <f>IF(OR(AND('Programme Description'!D148='DATA VALIDATION'!$D$4,'Programme Description'!F148=""),AND('Programme Description'!D148&lt;&gt;'DATA VALIDATION'!$D$4,'Programme Description'!F148&lt;&gt;"")),"y","n")</f>
        <v>n</v>
      </c>
      <c r="AH150" t="str">
        <f>IF(OR(AND(OR('Programme Description'!D148='DATA VALIDATION'!$D$4,'Programme Description'!D148='DATA VALIDATION'!$D$5),'Programme Description'!G148=""),AND(OR('Programme Description'!D148='DATA VALIDATION'!$D$4,'Programme Description'!D148&lt;&gt;'DATA VALIDATION'!$D$5),'Programme Description'!G148&lt;&gt;"")),"y","n")</f>
        <v>n</v>
      </c>
      <c r="AI150" t="str">
        <f>IF(OR(AND('Programme Description'!D148='DATA VALIDATION'!$D$4,'Programme Description'!H148=""),AND('Programme Description'!D148&lt;&gt;'DATA VALIDATION'!$D$4,'Programme Description'!H148&lt;&gt;"")),"y","n")</f>
        <v>n</v>
      </c>
      <c r="AJ150" t="str">
        <f>IF(OR(AND(OR('Programme Description'!D148='DATA VALIDATION'!$D$4,'Programme Description'!D148='DATA VALIDATION'!$D$5),'Programme Description'!I148=""),AND(OR('Programme Description'!D148='DATA VALIDATION'!$D$4,'Programme Description'!D148&lt;&gt;'DATA VALIDATION'!$D$5),'Programme Description'!I148&lt;&gt;"")),"y","n")</f>
        <v>n</v>
      </c>
      <c r="AK150" t="str">
        <f>IF(OR(AND('Programme Description'!D148='DATA VALIDATION'!$D$4,'Programme Description'!J148=""),AND('Programme Description'!D148&lt;&gt;'DATA VALIDATION'!$D$4,'Programme Description'!J148&lt;&gt;"")),"y","n")</f>
        <v>n</v>
      </c>
      <c r="AL150" t="str">
        <f>IF(OR(AND('Programme Description'!D148='DATA VALIDATION'!$D$4,'Programme Description'!K148=""),AND('Programme Description'!D148&lt;&gt;'DATA VALIDATION'!$D$4,'Programme Description'!K148&lt;&gt;"")),"y","n")</f>
        <v>n</v>
      </c>
    </row>
    <row r="151" spans="1:38">
      <c r="A151">
        <f t="shared" si="20"/>
        <v>0</v>
      </c>
      <c r="B151">
        <f t="shared" si="21"/>
        <v>1</v>
      </c>
      <c r="C151">
        <f>IF('Programme Description'!B149="",0,1)</f>
        <v>0</v>
      </c>
      <c r="D151">
        <f>IF('Programme Description'!C149="",0,1)</f>
        <v>0</v>
      </c>
      <c r="E151">
        <f>IF('Programme Description'!D149="",0,1)</f>
        <v>0</v>
      </c>
      <c r="F151">
        <f>IF('Programme Description'!E149="",0,1)</f>
        <v>0</v>
      </c>
      <c r="G151">
        <f>IF('Programme Description'!F149="",0,1)</f>
        <v>0</v>
      </c>
      <c r="H151">
        <f>IF('Programme Description'!G149="",0,1)</f>
        <v>0</v>
      </c>
      <c r="I151">
        <f>IF('Programme Description'!H149="",0,1)</f>
        <v>0</v>
      </c>
      <c r="J151">
        <f>IF('Programme Description'!I149="",0,1)</f>
        <v>0</v>
      </c>
      <c r="K151">
        <f>IF('Programme Description'!J149="",0,1)</f>
        <v>0</v>
      </c>
      <c r="L151">
        <f>IF('Programme Description'!K149="",0,1)</f>
        <v>0</v>
      </c>
      <c r="M151" t="str">
        <f t="shared" si="22"/>
        <v>n</v>
      </c>
      <c r="N151" t="str">
        <f t="shared" si="23"/>
        <v>n</v>
      </c>
      <c r="O151" t="str">
        <f>IF('Programme Description'!B151&gt;1,IF(('Programme Description'!B149='Programme Description'!B148+1),"y","n"),"n")</f>
        <v>n</v>
      </c>
      <c r="P151">
        <f t="shared" si="24"/>
        <v>0</v>
      </c>
      <c r="Q151" t="str">
        <f>IF(AND('Programme Description'!B149&lt;&gt;C$3,'Programme Description'!B149&lt;&gt;C$4,'Programme Description'!B149&lt;&gt;C$5,'Programme Description'!B149&lt;&gt;C$6,'Programme Description'!B149&lt;&gt;C$7,'Programme Description'!B149&lt;&gt;C$8),"y","n")</f>
        <v>n</v>
      </c>
      <c r="R151" t="str">
        <f>IF(AND('Programme Description'!D149&lt;&gt;D$3,'Programme Description'!D149&lt;&gt;D$4,'Programme Description'!D149&lt;&gt;D$5,'Programme Description'!D149&lt;&gt;D$6,'Programme Description'!D149&lt;&gt;D$7,'Programme Description'!D149&lt;&gt;D$8),"y","n")</f>
        <v>n</v>
      </c>
      <c r="S151" t="str">
        <f>IF(AND('Programme Description'!E149&lt;&gt;E$3,'Programme Description'!E149&lt;&gt;E$4,'Programme Description'!E149&lt;&gt;E$5,'Programme Description'!E149&lt;&gt;E$6,'Programme Description'!E149&lt;&gt;E$7,'Programme Description'!E149&lt;&gt;E$8),"y","n")</f>
        <v>n</v>
      </c>
      <c r="T151" t="str">
        <f>IF(AND('Programme Description'!F149&lt;&gt;F$3,'Programme Description'!F149&lt;&gt;F$4,'Programme Description'!F149&lt;&gt;F$5),"y","n")</f>
        <v>n</v>
      </c>
      <c r="U151" t="str">
        <f>IF(AND('Programme Description'!H149&lt;&gt;G$3,'Programme Description'!H149&lt;&gt;G$4,'Programme Description'!H149&lt;&gt;G$5),"y","n")</f>
        <v>n</v>
      </c>
      <c r="V151" t="str">
        <f>IF(AND('Programme Description'!K149&lt;&gt;H$3,'Programme Description'!K149&lt;&gt;H$4,'Programme Description'!K149&lt;&gt;H$5,'Programme Description'!K149&lt;&gt;H$6,'Programme Description'!K149&lt;&gt;H$7),"y","n")</f>
        <v>n</v>
      </c>
      <c r="W151">
        <f>IF('Programme Description'!D149='DATA VALIDATION'!$D$4,1,IF('Programme Description'!D149='DATA VALIDATION'!$D$5,2,IF('Programme Description'!D149&lt;&gt;"",3,0)))</f>
        <v>0</v>
      </c>
      <c r="X151" t="str">
        <f t="shared" si="25"/>
        <v>y</v>
      </c>
      <c r="Y151" t="str">
        <f t="shared" si="26"/>
        <v>n</v>
      </c>
      <c r="Z151" t="str">
        <f>IF(AND('Programme Description'!D149='DATA VALIDATION'!$D$5,'DATA VALIDATION'!Y151="n"),"n","y")</f>
        <v>y</v>
      </c>
      <c r="AA151" t="str">
        <f t="shared" si="27"/>
        <v>n</v>
      </c>
      <c r="AB151" t="str">
        <f t="shared" si="28"/>
        <v>y</v>
      </c>
      <c r="AC151" t="str">
        <f t="shared" si="29"/>
        <v>y</v>
      </c>
      <c r="AE151" t="str">
        <f>IF(AND(A151&gt;0,'Programme Description'!D149=""),"y","n")</f>
        <v>n</v>
      </c>
      <c r="AF151" t="str">
        <f>IF(OR(AND('Programme Description'!D149='DATA VALIDATION'!$D$4,'Programme Description'!E149=""),AND('Programme Description'!D149&lt;&gt;'DATA VALIDATION'!$D$4,'Programme Description'!E149&lt;&gt;"")),"y","n")</f>
        <v>n</v>
      </c>
      <c r="AG151" t="str">
        <f>IF(OR(AND('Programme Description'!D149='DATA VALIDATION'!$D$4,'Programme Description'!F149=""),AND('Programme Description'!D149&lt;&gt;'DATA VALIDATION'!$D$4,'Programme Description'!F149&lt;&gt;"")),"y","n")</f>
        <v>n</v>
      </c>
      <c r="AH151" t="str">
        <f>IF(OR(AND(OR('Programme Description'!D149='DATA VALIDATION'!$D$4,'Programme Description'!D149='DATA VALIDATION'!$D$5),'Programme Description'!G149=""),AND(OR('Programme Description'!D149='DATA VALIDATION'!$D$4,'Programme Description'!D149&lt;&gt;'DATA VALIDATION'!$D$5),'Programme Description'!G149&lt;&gt;"")),"y","n")</f>
        <v>n</v>
      </c>
      <c r="AI151" t="str">
        <f>IF(OR(AND('Programme Description'!D149='DATA VALIDATION'!$D$4,'Programme Description'!H149=""),AND('Programme Description'!D149&lt;&gt;'DATA VALIDATION'!$D$4,'Programme Description'!H149&lt;&gt;"")),"y","n")</f>
        <v>n</v>
      </c>
      <c r="AJ151" t="str">
        <f>IF(OR(AND(OR('Programme Description'!D149='DATA VALIDATION'!$D$4,'Programme Description'!D149='DATA VALIDATION'!$D$5),'Programme Description'!I149=""),AND(OR('Programme Description'!D149='DATA VALIDATION'!$D$4,'Programme Description'!D149&lt;&gt;'DATA VALIDATION'!$D$5),'Programme Description'!I149&lt;&gt;"")),"y","n")</f>
        <v>n</v>
      </c>
      <c r="AK151" t="str">
        <f>IF(OR(AND('Programme Description'!D149='DATA VALIDATION'!$D$4,'Programme Description'!J149=""),AND('Programme Description'!D149&lt;&gt;'DATA VALIDATION'!$D$4,'Programme Description'!J149&lt;&gt;"")),"y","n")</f>
        <v>n</v>
      </c>
      <c r="AL151" t="str">
        <f>IF(OR(AND('Programme Description'!D149='DATA VALIDATION'!$D$4,'Programme Description'!K149=""),AND('Programme Description'!D149&lt;&gt;'DATA VALIDATION'!$D$4,'Programme Description'!K149&lt;&gt;"")),"y","n")</f>
        <v>n</v>
      </c>
    </row>
    <row r="152" spans="1:38">
      <c r="A152">
        <f t="shared" si="20"/>
        <v>0</v>
      </c>
      <c r="B152">
        <f t="shared" si="21"/>
        <v>1</v>
      </c>
      <c r="C152">
        <f>IF('Programme Description'!B150="",0,1)</f>
        <v>0</v>
      </c>
      <c r="D152">
        <f>IF('Programme Description'!C150="",0,1)</f>
        <v>0</v>
      </c>
      <c r="E152">
        <f>IF('Programme Description'!D150="",0,1)</f>
        <v>0</v>
      </c>
      <c r="F152">
        <f>IF('Programme Description'!E150="",0,1)</f>
        <v>0</v>
      </c>
      <c r="G152">
        <f>IF('Programme Description'!F150="",0,1)</f>
        <v>0</v>
      </c>
      <c r="H152">
        <f>IF('Programme Description'!G150="",0,1)</f>
        <v>0</v>
      </c>
      <c r="I152">
        <f>IF('Programme Description'!H150="",0,1)</f>
        <v>0</v>
      </c>
      <c r="J152">
        <f>IF('Programme Description'!I150="",0,1)</f>
        <v>0</v>
      </c>
      <c r="K152">
        <f>IF('Programme Description'!J150="",0,1)</f>
        <v>0</v>
      </c>
      <c r="L152">
        <f>IF('Programme Description'!K150="",0,1)</f>
        <v>0</v>
      </c>
      <c r="M152" t="str">
        <f t="shared" si="22"/>
        <v>n</v>
      </c>
      <c r="N152" t="str">
        <f t="shared" si="23"/>
        <v>n</v>
      </c>
      <c r="O152" t="str">
        <f>IF('Programme Description'!B152&gt;1,IF(('Programme Description'!B150='Programme Description'!B149+1),"y","n"),"n")</f>
        <v>n</v>
      </c>
      <c r="P152">
        <f t="shared" si="24"/>
        <v>0</v>
      </c>
      <c r="Q152" t="str">
        <f>IF(AND('Programme Description'!B150&lt;&gt;C$3,'Programme Description'!B150&lt;&gt;C$4,'Programme Description'!B150&lt;&gt;C$5,'Programme Description'!B150&lt;&gt;C$6,'Programme Description'!B150&lt;&gt;C$7,'Programme Description'!B150&lt;&gt;C$8),"y","n")</f>
        <v>n</v>
      </c>
      <c r="R152" t="str">
        <f>IF(AND('Programme Description'!D150&lt;&gt;D$3,'Programme Description'!D150&lt;&gt;D$4,'Programme Description'!D150&lt;&gt;D$5,'Programme Description'!D150&lt;&gt;D$6,'Programme Description'!D150&lt;&gt;D$7,'Programme Description'!D150&lt;&gt;D$8),"y","n")</f>
        <v>n</v>
      </c>
      <c r="S152" t="str">
        <f>IF(AND('Programme Description'!E150&lt;&gt;E$3,'Programme Description'!E150&lt;&gt;E$4,'Programme Description'!E150&lt;&gt;E$5,'Programme Description'!E150&lt;&gt;E$6,'Programme Description'!E150&lt;&gt;E$7,'Programme Description'!E150&lt;&gt;E$8),"y","n")</f>
        <v>n</v>
      </c>
      <c r="T152" t="str">
        <f>IF(AND('Programme Description'!F150&lt;&gt;F$3,'Programme Description'!F150&lt;&gt;F$4,'Programme Description'!F150&lt;&gt;F$5),"y","n")</f>
        <v>n</v>
      </c>
      <c r="U152" t="str">
        <f>IF(AND('Programme Description'!H150&lt;&gt;G$3,'Programme Description'!H150&lt;&gt;G$4,'Programme Description'!H150&lt;&gt;G$5),"y","n")</f>
        <v>n</v>
      </c>
      <c r="V152" t="str">
        <f>IF(AND('Programme Description'!K150&lt;&gt;H$3,'Programme Description'!K150&lt;&gt;H$4,'Programme Description'!K150&lt;&gt;H$5,'Programme Description'!K150&lt;&gt;H$6,'Programme Description'!K150&lt;&gt;H$7),"y","n")</f>
        <v>n</v>
      </c>
      <c r="W152">
        <f>IF('Programme Description'!D150='DATA VALIDATION'!$D$4,1,IF('Programme Description'!D150='DATA VALIDATION'!$D$5,2,IF('Programme Description'!D150&lt;&gt;"",3,0)))</f>
        <v>0</v>
      </c>
      <c r="X152" t="str">
        <f t="shared" si="25"/>
        <v>y</v>
      </c>
      <c r="Y152" t="str">
        <f t="shared" si="26"/>
        <v>n</v>
      </c>
      <c r="Z152" t="str">
        <f>IF(AND('Programme Description'!D150='DATA VALIDATION'!$D$5,'DATA VALIDATION'!Y152="n"),"n","y")</f>
        <v>y</v>
      </c>
      <c r="AA152" t="str">
        <f t="shared" si="27"/>
        <v>n</v>
      </c>
      <c r="AB152" t="str">
        <f t="shared" si="28"/>
        <v>y</v>
      </c>
      <c r="AC152" t="str">
        <f t="shared" si="29"/>
        <v>y</v>
      </c>
      <c r="AE152" t="str">
        <f>IF(AND(A152&gt;0,'Programme Description'!D150=""),"y","n")</f>
        <v>n</v>
      </c>
      <c r="AF152" t="str">
        <f>IF(OR(AND('Programme Description'!D150='DATA VALIDATION'!$D$4,'Programme Description'!E150=""),AND('Programme Description'!D150&lt;&gt;'DATA VALIDATION'!$D$4,'Programme Description'!E150&lt;&gt;"")),"y","n")</f>
        <v>n</v>
      </c>
      <c r="AG152" t="str">
        <f>IF(OR(AND('Programme Description'!D150='DATA VALIDATION'!$D$4,'Programme Description'!F150=""),AND('Programme Description'!D150&lt;&gt;'DATA VALIDATION'!$D$4,'Programme Description'!F150&lt;&gt;"")),"y","n")</f>
        <v>n</v>
      </c>
      <c r="AH152" t="str">
        <f>IF(OR(AND(OR('Programme Description'!D150='DATA VALIDATION'!$D$4,'Programme Description'!D150='DATA VALIDATION'!$D$5),'Programme Description'!G150=""),AND(OR('Programme Description'!D150='DATA VALIDATION'!$D$4,'Programme Description'!D150&lt;&gt;'DATA VALIDATION'!$D$5),'Programme Description'!G150&lt;&gt;"")),"y","n")</f>
        <v>n</v>
      </c>
      <c r="AI152" t="str">
        <f>IF(OR(AND('Programme Description'!D150='DATA VALIDATION'!$D$4,'Programme Description'!H150=""),AND('Programme Description'!D150&lt;&gt;'DATA VALIDATION'!$D$4,'Programme Description'!H150&lt;&gt;"")),"y","n")</f>
        <v>n</v>
      </c>
      <c r="AJ152" t="str">
        <f>IF(OR(AND(OR('Programme Description'!D150='DATA VALIDATION'!$D$4,'Programme Description'!D150='DATA VALIDATION'!$D$5),'Programme Description'!I150=""),AND(OR('Programme Description'!D150='DATA VALIDATION'!$D$4,'Programme Description'!D150&lt;&gt;'DATA VALIDATION'!$D$5),'Programme Description'!I150&lt;&gt;"")),"y","n")</f>
        <v>n</v>
      </c>
      <c r="AK152" t="str">
        <f>IF(OR(AND('Programme Description'!D150='DATA VALIDATION'!$D$4,'Programme Description'!J150=""),AND('Programme Description'!D150&lt;&gt;'DATA VALIDATION'!$D$4,'Programme Description'!J150&lt;&gt;"")),"y","n")</f>
        <v>n</v>
      </c>
      <c r="AL152" t="str">
        <f>IF(OR(AND('Programme Description'!D150='DATA VALIDATION'!$D$4,'Programme Description'!K150=""),AND('Programme Description'!D150&lt;&gt;'DATA VALIDATION'!$D$4,'Programme Description'!K150&lt;&gt;"")),"y","n")</f>
        <v>n</v>
      </c>
    </row>
    <row r="153" spans="1:38">
      <c r="A153">
        <f t="shared" si="20"/>
        <v>0</v>
      </c>
      <c r="B153">
        <f t="shared" si="21"/>
        <v>1</v>
      </c>
      <c r="C153">
        <f>IF('Programme Description'!B151="",0,1)</f>
        <v>0</v>
      </c>
      <c r="D153">
        <f>IF('Programme Description'!C151="",0,1)</f>
        <v>0</v>
      </c>
      <c r="E153">
        <f>IF('Programme Description'!D151="",0,1)</f>
        <v>0</v>
      </c>
      <c r="F153">
        <f>IF('Programme Description'!E151="",0,1)</f>
        <v>0</v>
      </c>
      <c r="G153">
        <f>IF('Programme Description'!F151="",0,1)</f>
        <v>0</v>
      </c>
      <c r="H153">
        <f>IF('Programme Description'!G151="",0,1)</f>
        <v>0</v>
      </c>
      <c r="I153">
        <f>IF('Programme Description'!H151="",0,1)</f>
        <v>0</v>
      </c>
      <c r="J153">
        <f>IF('Programme Description'!I151="",0,1)</f>
        <v>0</v>
      </c>
      <c r="K153">
        <f>IF('Programme Description'!J151="",0,1)</f>
        <v>0</v>
      </c>
      <c r="L153">
        <f>IF('Programme Description'!K151="",0,1)</f>
        <v>0</v>
      </c>
      <c r="M153" t="str">
        <f t="shared" si="22"/>
        <v>n</v>
      </c>
      <c r="N153" t="str">
        <f t="shared" si="23"/>
        <v>n</v>
      </c>
      <c r="O153" t="str">
        <f>IF('Programme Description'!B153&gt;1,IF(('Programme Description'!B151='Programme Description'!B150+1),"y","n"),"n")</f>
        <v>n</v>
      </c>
      <c r="P153">
        <f t="shared" si="24"/>
        <v>0</v>
      </c>
      <c r="Q153" t="str">
        <f>IF(AND('Programme Description'!B151&lt;&gt;C$3,'Programme Description'!B151&lt;&gt;C$4,'Programme Description'!B151&lt;&gt;C$5,'Programme Description'!B151&lt;&gt;C$6,'Programme Description'!B151&lt;&gt;C$7,'Programme Description'!B151&lt;&gt;C$8),"y","n")</f>
        <v>n</v>
      </c>
      <c r="R153" t="str">
        <f>IF(AND('Programme Description'!D151&lt;&gt;D$3,'Programme Description'!D151&lt;&gt;D$4,'Programme Description'!D151&lt;&gt;D$5,'Programme Description'!D151&lt;&gt;D$6,'Programme Description'!D151&lt;&gt;D$7,'Programme Description'!D151&lt;&gt;D$8),"y","n")</f>
        <v>n</v>
      </c>
      <c r="S153" t="str">
        <f>IF(AND('Programme Description'!E151&lt;&gt;E$3,'Programme Description'!E151&lt;&gt;E$4,'Programme Description'!E151&lt;&gt;E$5,'Programme Description'!E151&lt;&gt;E$6,'Programme Description'!E151&lt;&gt;E$7,'Programme Description'!E151&lt;&gt;E$8),"y","n")</f>
        <v>n</v>
      </c>
      <c r="T153" t="str">
        <f>IF(AND('Programme Description'!F151&lt;&gt;F$3,'Programme Description'!F151&lt;&gt;F$4,'Programme Description'!F151&lt;&gt;F$5),"y","n")</f>
        <v>n</v>
      </c>
      <c r="U153" t="str">
        <f>IF(AND('Programme Description'!H151&lt;&gt;G$3,'Programme Description'!H151&lt;&gt;G$4,'Programme Description'!H151&lt;&gt;G$5),"y","n")</f>
        <v>n</v>
      </c>
      <c r="V153" t="str">
        <f>IF(AND('Programme Description'!K151&lt;&gt;H$3,'Programme Description'!K151&lt;&gt;H$4,'Programme Description'!K151&lt;&gt;H$5,'Programme Description'!K151&lt;&gt;H$6,'Programme Description'!K151&lt;&gt;H$7),"y","n")</f>
        <v>n</v>
      </c>
      <c r="W153">
        <f>IF('Programme Description'!D151='DATA VALIDATION'!$D$4,1,IF('Programme Description'!D151='DATA VALIDATION'!$D$5,2,IF('Programme Description'!D151&lt;&gt;"",3,0)))</f>
        <v>0</v>
      </c>
      <c r="X153" t="str">
        <f t="shared" si="25"/>
        <v>y</v>
      </c>
      <c r="Y153" t="str">
        <f t="shared" si="26"/>
        <v>n</v>
      </c>
      <c r="Z153" t="str">
        <f>IF(AND('Programme Description'!D151='DATA VALIDATION'!$D$5,'DATA VALIDATION'!Y153="n"),"n","y")</f>
        <v>y</v>
      </c>
      <c r="AA153" t="str">
        <f t="shared" si="27"/>
        <v>n</v>
      </c>
      <c r="AB153" t="str">
        <f t="shared" si="28"/>
        <v>y</v>
      </c>
      <c r="AC153" t="str">
        <f t="shared" si="29"/>
        <v>y</v>
      </c>
      <c r="AE153" t="str">
        <f>IF(AND(A153&gt;0,'Programme Description'!D151=""),"y","n")</f>
        <v>n</v>
      </c>
      <c r="AF153" t="str">
        <f>IF(OR(AND('Programme Description'!D151='DATA VALIDATION'!$D$4,'Programme Description'!E151=""),AND('Programme Description'!D151&lt;&gt;'DATA VALIDATION'!$D$4,'Programme Description'!E151&lt;&gt;"")),"y","n")</f>
        <v>n</v>
      </c>
      <c r="AG153" t="str">
        <f>IF(OR(AND('Programme Description'!D151='DATA VALIDATION'!$D$4,'Programme Description'!F151=""),AND('Programme Description'!D151&lt;&gt;'DATA VALIDATION'!$D$4,'Programme Description'!F151&lt;&gt;"")),"y","n")</f>
        <v>n</v>
      </c>
      <c r="AH153" t="str">
        <f>IF(OR(AND(OR('Programme Description'!D151='DATA VALIDATION'!$D$4,'Programme Description'!D151='DATA VALIDATION'!$D$5),'Programme Description'!G151=""),AND(OR('Programme Description'!D151='DATA VALIDATION'!$D$4,'Programme Description'!D151&lt;&gt;'DATA VALIDATION'!$D$5),'Programme Description'!G151&lt;&gt;"")),"y","n")</f>
        <v>n</v>
      </c>
      <c r="AI153" t="str">
        <f>IF(OR(AND('Programme Description'!D151='DATA VALIDATION'!$D$4,'Programme Description'!H151=""),AND('Programme Description'!D151&lt;&gt;'DATA VALIDATION'!$D$4,'Programme Description'!H151&lt;&gt;"")),"y","n")</f>
        <v>n</v>
      </c>
      <c r="AJ153" t="str">
        <f>IF(OR(AND(OR('Programme Description'!D151='DATA VALIDATION'!$D$4,'Programme Description'!D151='DATA VALIDATION'!$D$5),'Programme Description'!I151=""),AND(OR('Programme Description'!D151='DATA VALIDATION'!$D$4,'Programme Description'!D151&lt;&gt;'DATA VALIDATION'!$D$5),'Programme Description'!I151&lt;&gt;"")),"y","n")</f>
        <v>n</v>
      </c>
      <c r="AK153" t="str">
        <f>IF(OR(AND('Programme Description'!D151='DATA VALIDATION'!$D$4,'Programme Description'!J151=""),AND('Programme Description'!D151&lt;&gt;'DATA VALIDATION'!$D$4,'Programme Description'!J151&lt;&gt;"")),"y","n")</f>
        <v>n</v>
      </c>
      <c r="AL153" t="str">
        <f>IF(OR(AND('Programme Description'!D151='DATA VALIDATION'!$D$4,'Programme Description'!K151=""),AND('Programme Description'!D151&lt;&gt;'DATA VALIDATION'!$D$4,'Programme Description'!K151&lt;&gt;"")),"y","n")</f>
        <v>n</v>
      </c>
    </row>
    <row r="154" spans="1:38">
      <c r="A154">
        <f t="shared" si="20"/>
        <v>0</v>
      </c>
      <c r="B154">
        <f t="shared" si="21"/>
        <v>1</v>
      </c>
      <c r="C154">
        <f>IF('Programme Description'!B152="",0,1)</f>
        <v>0</v>
      </c>
      <c r="D154">
        <f>IF('Programme Description'!C152="",0,1)</f>
        <v>0</v>
      </c>
      <c r="E154">
        <f>IF('Programme Description'!D152="",0,1)</f>
        <v>0</v>
      </c>
      <c r="F154">
        <f>IF('Programme Description'!E152="",0,1)</f>
        <v>0</v>
      </c>
      <c r="G154">
        <f>IF('Programme Description'!F152="",0,1)</f>
        <v>0</v>
      </c>
      <c r="H154">
        <f>IF('Programme Description'!G152="",0,1)</f>
        <v>0</v>
      </c>
      <c r="I154">
        <f>IF('Programme Description'!H152="",0,1)</f>
        <v>0</v>
      </c>
      <c r="J154">
        <f>IF('Programme Description'!I152="",0,1)</f>
        <v>0</v>
      </c>
      <c r="K154">
        <f>IF('Programme Description'!J152="",0,1)</f>
        <v>0</v>
      </c>
      <c r="L154">
        <f>IF('Programme Description'!K152="",0,1)</f>
        <v>0</v>
      </c>
      <c r="M154" t="str">
        <f t="shared" si="22"/>
        <v>n</v>
      </c>
      <c r="N154" t="str">
        <f t="shared" si="23"/>
        <v>n</v>
      </c>
      <c r="O154" t="str">
        <f>IF('Programme Description'!B154&gt;1,IF(('Programme Description'!B152='Programme Description'!B151+1),"y","n"),"n")</f>
        <v>n</v>
      </c>
      <c r="P154">
        <f t="shared" si="24"/>
        <v>0</v>
      </c>
      <c r="Q154" t="str">
        <f>IF(AND('Programme Description'!B152&lt;&gt;C$3,'Programme Description'!B152&lt;&gt;C$4,'Programme Description'!B152&lt;&gt;C$5,'Programme Description'!B152&lt;&gt;C$6,'Programme Description'!B152&lt;&gt;C$7,'Programme Description'!B152&lt;&gt;C$8),"y","n")</f>
        <v>n</v>
      </c>
      <c r="R154" t="str">
        <f>IF(AND('Programme Description'!D152&lt;&gt;D$3,'Programme Description'!D152&lt;&gt;D$4,'Programme Description'!D152&lt;&gt;D$5,'Programme Description'!D152&lt;&gt;D$6,'Programme Description'!D152&lt;&gt;D$7,'Programme Description'!D152&lt;&gt;D$8),"y","n")</f>
        <v>n</v>
      </c>
      <c r="S154" t="str">
        <f>IF(AND('Programme Description'!E152&lt;&gt;E$3,'Programme Description'!E152&lt;&gt;E$4,'Programme Description'!E152&lt;&gt;E$5,'Programme Description'!E152&lt;&gt;E$6,'Programme Description'!E152&lt;&gt;E$7,'Programme Description'!E152&lt;&gt;E$8),"y","n")</f>
        <v>n</v>
      </c>
      <c r="T154" t="str">
        <f>IF(AND('Programme Description'!F152&lt;&gt;F$3,'Programme Description'!F152&lt;&gt;F$4,'Programme Description'!F152&lt;&gt;F$5),"y","n")</f>
        <v>n</v>
      </c>
      <c r="U154" t="str">
        <f>IF(AND('Programme Description'!H152&lt;&gt;G$3,'Programme Description'!H152&lt;&gt;G$4,'Programme Description'!H152&lt;&gt;G$5),"y","n")</f>
        <v>n</v>
      </c>
      <c r="V154" t="str">
        <f>IF(AND('Programme Description'!K152&lt;&gt;H$3,'Programme Description'!K152&lt;&gt;H$4,'Programme Description'!K152&lt;&gt;H$5,'Programme Description'!K152&lt;&gt;H$6,'Programme Description'!K152&lt;&gt;H$7),"y","n")</f>
        <v>n</v>
      </c>
      <c r="W154">
        <f>IF('Programme Description'!D152='DATA VALIDATION'!$D$4,1,IF('Programme Description'!D152='DATA VALIDATION'!$D$5,2,IF('Programme Description'!D152&lt;&gt;"",3,0)))</f>
        <v>0</v>
      </c>
      <c r="X154" t="str">
        <f t="shared" si="25"/>
        <v>y</v>
      </c>
      <c r="Y154" t="str">
        <f t="shared" si="26"/>
        <v>n</v>
      </c>
      <c r="Z154" t="str">
        <f>IF(AND('Programme Description'!D152='DATA VALIDATION'!$D$5,'DATA VALIDATION'!Y154="n"),"n","y")</f>
        <v>y</v>
      </c>
      <c r="AA154" t="str">
        <f t="shared" si="27"/>
        <v>n</v>
      </c>
      <c r="AB154" t="str">
        <f t="shared" si="28"/>
        <v>y</v>
      </c>
      <c r="AC154" t="str">
        <f t="shared" si="29"/>
        <v>y</v>
      </c>
      <c r="AE154" t="str">
        <f>IF(AND(A154&gt;0,'Programme Description'!D152=""),"y","n")</f>
        <v>n</v>
      </c>
      <c r="AF154" t="str">
        <f>IF(OR(AND('Programme Description'!D152='DATA VALIDATION'!$D$4,'Programme Description'!E152=""),AND('Programme Description'!D152&lt;&gt;'DATA VALIDATION'!$D$4,'Programme Description'!E152&lt;&gt;"")),"y","n")</f>
        <v>n</v>
      </c>
      <c r="AG154" t="str">
        <f>IF(OR(AND('Programme Description'!D152='DATA VALIDATION'!$D$4,'Programme Description'!F152=""),AND('Programme Description'!D152&lt;&gt;'DATA VALIDATION'!$D$4,'Programme Description'!F152&lt;&gt;"")),"y","n")</f>
        <v>n</v>
      </c>
      <c r="AH154" t="str">
        <f>IF(OR(AND(OR('Programme Description'!D152='DATA VALIDATION'!$D$4,'Programme Description'!D152='DATA VALIDATION'!$D$5),'Programme Description'!G152=""),AND(OR('Programme Description'!D152='DATA VALIDATION'!$D$4,'Programme Description'!D152&lt;&gt;'DATA VALIDATION'!$D$5),'Programme Description'!G152&lt;&gt;"")),"y","n")</f>
        <v>n</v>
      </c>
      <c r="AI154" t="str">
        <f>IF(OR(AND('Programme Description'!D152='DATA VALIDATION'!$D$4,'Programme Description'!H152=""),AND('Programme Description'!D152&lt;&gt;'DATA VALIDATION'!$D$4,'Programme Description'!H152&lt;&gt;"")),"y","n")</f>
        <v>n</v>
      </c>
      <c r="AJ154" t="str">
        <f>IF(OR(AND(OR('Programme Description'!D152='DATA VALIDATION'!$D$4,'Programme Description'!D152='DATA VALIDATION'!$D$5),'Programme Description'!I152=""),AND(OR('Programme Description'!D152='DATA VALIDATION'!$D$4,'Programme Description'!D152&lt;&gt;'DATA VALIDATION'!$D$5),'Programme Description'!I152&lt;&gt;"")),"y","n")</f>
        <v>n</v>
      </c>
      <c r="AK154" t="str">
        <f>IF(OR(AND('Programme Description'!D152='DATA VALIDATION'!$D$4,'Programme Description'!J152=""),AND('Programme Description'!D152&lt;&gt;'DATA VALIDATION'!$D$4,'Programme Description'!J152&lt;&gt;"")),"y","n")</f>
        <v>n</v>
      </c>
      <c r="AL154" t="str">
        <f>IF(OR(AND('Programme Description'!D152='DATA VALIDATION'!$D$4,'Programme Description'!K152=""),AND('Programme Description'!D152&lt;&gt;'DATA VALIDATION'!$D$4,'Programme Description'!K152&lt;&gt;"")),"y","n")</f>
        <v>n</v>
      </c>
    </row>
    <row r="155" spans="1:38">
      <c r="A155">
        <f t="shared" si="20"/>
        <v>0</v>
      </c>
      <c r="B155">
        <f t="shared" si="21"/>
        <v>1</v>
      </c>
      <c r="C155">
        <f>IF('Programme Description'!B153="",0,1)</f>
        <v>0</v>
      </c>
      <c r="D155">
        <f>IF('Programme Description'!C153="",0,1)</f>
        <v>0</v>
      </c>
      <c r="E155">
        <f>IF('Programme Description'!D153="",0,1)</f>
        <v>0</v>
      </c>
      <c r="F155">
        <f>IF('Programme Description'!E153="",0,1)</f>
        <v>0</v>
      </c>
      <c r="G155">
        <f>IF('Programme Description'!F153="",0,1)</f>
        <v>0</v>
      </c>
      <c r="H155">
        <f>IF('Programme Description'!G153="",0,1)</f>
        <v>0</v>
      </c>
      <c r="I155">
        <f>IF('Programme Description'!H153="",0,1)</f>
        <v>0</v>
      </c>
      <c r="J155">
        <f>IF('Programme Description'!I153="",0,1)</f>
        <v>0</v>
      </c>
      <c r="K155">
        <f>IF('Programme Description'!J153="",0,1)</f>
        <v>0</v>
      </c>
      <c r="L155">
        <f>IF('Programme Description'!K153="",0,1)</f>
        <v>0</v>
      </c>
      <c r="M155" t="str">
        <f t="shared" si="22"/>
        <v>n</v>
      </c>
      <c r="N155" t="str">
        <f t="shared" si="23"/>
        <v>n</v>
      </c>
      <c r="O155" t="str">
        <f>IF('Programme Description'!B155&gt;1,IF(('Programme Description'!B153='Programme Description'!B152+1),"y","n"),"n")</f>
        <v>n</v>
      </c>
      <c r="P155">
        <f t="shared" si="24"/>
        <v>0</v>
      </c>
      <c r="Q155" t="str">
        <f>IF(AND('Programme Description'!B153&lt;&gt;C$3,'Programme Description'!B153&lt;&gt;C$4,'Programme Description'!B153&lt;&gt;C$5,'Programme Description'!B153&lt;&gt;C$6,'Programme Description'!B153&lt;&gt;C$7,'Programme Description'!B153&lt;&gt;C$8),"y","n")</f>
        <v>n</v>
      </c>
      <c r="R155" t="str">
        <f>IF(AND('Programme Description'!D153&lt;&gt;D$3,'Programme Description'!D153&lt;&gt;D$4,'Programme Description'!D153&lt;&gt;D$5,'Programme Description'!D153&lt;&gt;D$6,'Programme Description'!D153&lt;&gt;D$7,'Programme Description'!D153&lt;&gt;D$8),"y","n")</f>
        <v>n</v>
      </c>
      <c r="S155" t="str">
        <f>IF(AND('Programme Description'!E153&lt;&gt;E$3,'Programme Description'!E153&lt;&gt;E$4,'Programme Description'!E153&lt;&gt;E$5,'Programme Description'!E153&lt;&gt;E$6,'Programme Description'!E153&lt;&gt;E$7,'Programme Description'!E153&lt;&gt;E$8),"y","n")</f>
        <v>n</v>
      </c>
      <c r="T155" t="str">
        <f>IF(AND('Programme Description'!F153&lt;&gt;F$3,'Programme Description'!F153&lt;&gt;F$4,'Programme Description'!F153&lt;&gt;F$5),"y","n")</f>
        <v>n</v>
      </c>
      <c r="U155" t="str">
        <f>IF(AND('Programme Description'!H153&lt;&gt;G$3,'Programme Description'!H153&lt;&gt;G$4,'Programme Description'!H153&lt;&gt;G$5),"y","n")</f>
        <v>n</v>
      </c>
      <c r="V155" t="str">
        <f>IF(AND('Programme Description'!K153&lt;&gt;H$3,'Programme Description'!K153&lt;&gt;H$4,'Programme Description'!K153&lt;&gt;H$5,'Programme Description'!K153&lt;&gt;H$6,'Programme Description'!K153&lt;&gt;H$7),"y","n")</f>
        <v>n</v>
      </c>
      <c r="W155">
        <f>IF('Programme Description'!D153='DATA VALIDATION'!$D$4,1,IF('Programme Description'!D153='DATA VALIDATION'!$D$5,2,IF('Programme Description'!D153&lt;&gt;"",3,0)))</f>
        <v>0</v>
      </c>
      <c r="X155" t="str">
        <f t="shared" si="25"/>
        <v>y</v>
      </c>
      <c r="Y155" t="str">
        <f t="shared" si="26"/>
        <v>n</v>
      </c>
      <c r="Z155" t="str">
        <f>IF(AND('Programme Description'!D153='DATA VALIDATION'!$D$5,'DATA VALIDATION'!Y155="n"),"n","y")</f>
        <v>y</v>
      </c>
      <c r="AA155" t="str">
        <f t="shared" si="27"/>
        <v>n</v>
      </c>
      <c r="AB155" t="str">
        <f t="shared" si="28"/>
        <v>y</v>
      </c>
      <c r="AC155" t="str">
        <f t="shared" si="29"/>
        <v>y</v>
      </c>
      <c r="AE155" t="str">
        <f>IF(AND(A155&gt;0,'Programme Description'!D153=""),"y","n")</f>
        <v>n</v>
      </c>
      <c r="AF155" t="str">
        <f>IF(OR(AND('Programme Description'!D153='DATA VALIDATION'!$D$4,'Programme Description'!E153=""),AND('Programme Description'!D153&lt;&gt;'DATA VALIDATION'!$D$4,'Programme Description'!E153&lt;&gt;"")),"y","n")</f>
        <v>n</v>
      </c>
      <c r="AG155" t="str">
        <f>IF(OR(AND('Programme Description'!D153='DATA VALIDATION'!$D$4,'Programme Description'!F153=""),AND('Programme Description'!D153&lt;&gt;'DATA VALIDATION'!$D$4,'Programme Description'!F153&lt;&gt;"")),"y","n")</f>
        <v>n</v>
      </c>
      <c r="AH155" t="str">
        <f>IF(OR(AND(OR('Programme Description'!D153='DATA VALIDATION'!$D$4,'Programme Description'!D153='DATA VALIDATION'!$D$5),'Programme Description'!G153=""),AND(OR('Programme Description'!D153='DATA VALIDATION'!$D$4,'Programme Description'!D153&lt;&gt;'DATA VALIDATION'!$D$5),'Programme Description'!G153&lt;&gt;"")),"y","n")</f>
        <v>n</v>
      </c>
      <c r="AI155" t="str">
        <f>IF(OR(AND('Programme Description'!D153='DATA VALIDATION'!$D$4,'Programme Description'!H153=""),AND('Programme Description'!D153&lt;&gt;'DATA VALIDATION'!$D$4,'Programme Description'!H153&lt;&gt;"")),"y","n")</f>
        <v>n</v>
      </c>
      <c r="AJ155" t="str">
        <f>IF(OR(AND(OR('Programme Description'!D153='DATA VALIDATION'!$D$4,'Programme Description'!D153='DATA VALIDATION'!$D$5),'Programme Description'!I153=""),AND(OR('Programme Description'!D153='DATA VALIDATION'!$D$4,'Programme Description'!D153&lt;&gt;'DATA VALIDATION'!$D$5),'Programme Description'!I153&lt;&gt;"")),"y","n")</f>
        <v>n</v>
      </c>
      <c r="AK155" t="str">
        <f>IF(OR(AND('Programme Description'!D153='DATA VALIDATION'!$D$4,'Programme Description'!J153=""),AND('Programme Description'!D153&lt;&gt;'DATA VALIDATION'!$D$4,'Programme Description'!J153&lt;&gt;"")),"y","n")</f>
        <v>n</v>
      </c>
      <c r="AL155" t="str">
        <f>IF(OR(AND('Programme Description'!D153='DATA VALIDATION'!$D$4,'Programme Description'!K153=""),AND('Programme Description'!D153&lt;&gt;'DATA VALIDATION'!$D$4,'Programme Description'!K153&lt;&gt;"")),"y","n")</f>
        <v>n</v>
      </c>
    </row>
    <row r="156" spans="1:38">
      <c r="A156">
        <f t="shared" si="20"/>
        <v>0</v>
      </c>
      <c r="B156">
        <f t="shared" si="21"/>
        <v>1</v>
      </c>
      <c r="C156">
        <f>IF('Programme Description'!B154="",0,1)</f>
        <v>0</v>
      </c>
      <c r="D156">
        <f>IF('Programme Description'!C154="",0,1)</f>
        <v>0</v>
      </c>
      <c r="E156">
        <f>IF('Programme Description'!D154="",0,1)</f>
        <v>0</v>
      </c>
      <c r="F156">
        <f>IF('Programme Description'!E154="",0,1)</f>
        <v>0</v>
      </c>
      <c r="G156">
        <f>IF('Programme Description'!F154="",0,1)</f>
        <v>0</v>
      </c>
      <c r="H156">
        <f>IF('Programme Description'!G154="",0,1)</f>
        <v>0</v>
      </c>
      <c r="I156">
        <f>IF('Programme Description'!H154="",0,1)</f>
        <v>0</v>
      </c>
      <c r="J156">
        <f>IF('Programme Description'!I154="",0,1)</f>
        <v>0</v>
      </c>
      <c r="K156">
        <f>IF('Programme Description'!J154="",0,1)</f>
        <v>0</v>
      </c>
      <c r="L156">
        <f>IF('Programme Description'!K154="",0,1)</f>
        <v>0</v>
      </c>
      <c r="M156" t="str">
        <f t="shared" si="22"/>
        <v>n</v>
      </c>
      <c r="N156" t="str">
        <f t="shared" si="23"/>
        <v>n</v>
      </c>
      <c r="O156" t="str">
        <f>IF('Programme Description'!B156&gt;1,IF(('Programme Description'!B154='Programme Description'!B153+1),"y","n"),"n")</f>
        <v>n</v>
      </c>
      <c r="P156">
        <f t="shared" si="24"/>
        <v>0</v>
      </c>
      <c r="Q156" t="str">
        <f>IF(AND('Programme Description'!B154&lt;&gt;C$3,'Programme Description'!B154&lt;&gt;C$4,'Programme Description'!B154&lt;&gt;C$5,'Programme Description'!B154&lt;&gt;C$6,'Programme Description'!B154&lt;&gt;C$7,'Programme Description'!B154&lt;&gt;C$8),"y","n")</f>
        <v>n</v>
      </c>
      <c r="R156" t="str">
        <f>IF(AND('Programme Description'!D154&lt;&gt;D$3,'Programme Description'!D154&lt;&gt;D$4,'Programme Description'!D154&lt;&gt;D$5,'Programme Description'!D154&lt;&gt;D$6,'Programme Description'!D154&lt;&gt;D$7,'Programme Description'!D154&lt;&gt;D$8),"y","n")</f>
        <v>n</v>
      </c>
      <c r="S156" t="str">
        <f>IF(AND('Programme Description'!E154&lt;&gt;E$3,'Programme Description'!E154&lt;&gt;E$4,'Programme Description'!E154&lt;&gt;E$5,'Programme Description'!E154&lt;&gt;E$6,'Programme Description'!E154&lt;&gt;E$7,'Programme Description'!E154&lt;&gt;E$8),"y","n")</f>
        <v>n</v>
      </c>
      <c r="T156" t="str">
        <f>IF(AND('Programme Description'!F154&lt;&gt;F$3,'Programme Description'!F154&lt;&gt;F$4,'Programme Description'!F154&lt;&gt;F$5),"y","n")</f>
        <v>n</v>
      </c>
      <c r="U156" t="str">
        <f>IF(AND('Programme Description'!H154&lt;&gt;G$3,'Programme Description'!H154&lt;&gt;G$4,'Programme Description'!H154&lt;&gt;G$5),"y","n")</f>
        <v>n</v>
      </c>
      <c r="V156" t="str">
        <f>IF(AND('Programme Description'!K154&lt;&gt;H$3,'Programme Description'!K154&lt;&gt;H$4,'Programme Description'!K154&lt;&gt;H$5,'Programme Description'!K154&lt;&gt;H$6,'Programme Description'!K154&lt;&gt;H$7),"y","n")</f>
        <v>n</v>
      </c>
      <c r="W156">
        <f>IF('Programme Description'!D154='DATA VALIDATION'!$D$4,1,IF('Programme Description'!D154='DATA VALIDATION'!$D$5,2,IF('Programme Description'!D154&lt;&gt;"",3,0)))</f>
        <v>0</v>
      </c>
      <c r="X156" t="str">
        <f t="shared" si="25"/>
        <v>y</v>
      </c>
      <c r="Y156" t="str">
        <f t="shared" si="26"/>
        <v>n</v>
      </c>
      <c r="Z156" t="str">
        <f>IF(AND('Programme Description'!D154='DATA VALIDATION'!$D$5,'DATA VALIDATION'!Y156="n"),"n","y")</f>
        <v>y</v>
      </c>
      <c r="AA156" t="str">
        <f t="shared" si="27"/>
        <v>n</v>
      </c>
      <c r="AB156" t="str">
        <f t="shared" si="28"/>
        <v>y</v>
      </c>
      <c r="AC156" t="str">
        <f t="shared" si="29"/>
        <v>y</v>
      </c>
      <c r="AE156" t="str">
        <f>IF(AND(A156&gt;0,'Programme Description'!D154=""),"y","n")</f>
        <v>n</v>
      </c>
      <c r="AF156" t="str">
        <f>IF(OR(AND('Programme Description'!D154='DATA VALIDATION'!$D$4,'Programme Description'!E154=""),AND('Programme Description'!D154&lt;&gt;'DATA VALIDATION'!$D$4,'Programme Description'!E154&lt;&gt;"")),"y","n")</f>
        <v>n</v>
      </c>
      <c r="AG156" t="str">
        <f>IF(OR(AND('Programme Description'!D154='DATA VALIDATION'!$D$4,'Programme Description'!F154=""),AND('Programme Description'!D154&lt;&gt;'DATA VALIDATION'!$D$4,'Programme Description'!F154&lt;&gt;"")),"y","n")</f>
        <v>n</v>
      </c>
      <c r="AH156" t="str">
        <f>IF(OR(AND(OR('Programme Description'!D154='DATA VALIDATION'!$D$4,'Programme Description'!D154='DATA VALIDATION'!$D$5),'Programme Description'!G154=""),AND(OR('Programme Description'!D154='DATA VALIDATION'!$D$4,'Programme Description'!D154&lt;&gt;'DATA VALIDATION'!$D$5),'Programme Description'!G154&lt;&gt;"")),"y","n")</f>
        <v>n</v>
      </c>
      <c r="AI156" t="str">
        <f>IF(OR(AND('Programme Description'!D154='DATA VALIDATION'!$D$4,'Programme Description'!H154=""),AND('Programme Description'!D154&lt;&gt;'DATA VALIDATION'!$D$4,'Programme Description'!H154&lt;&gt;"")),"y","n")</f>
        <v>n</v>
      </c>
      <c r="AJ156" t="str">
        <f>IF(OR(AND(OR('Programme Description'!D154='DATA VALIDATION'!$D$4,'Programme Description'!D154='DATA VALIDATION'!$D$5),'Programme Description'!I154=""),AND(OR('Programme Description'!D154='DATA VALIDATION'!$D$4,'Programme Description'!D154&lt;&gt;'DATA VALIDATION'!$D$5),'Programme Description'!I154&lt;&gt;"")),"y","n")</f>
        <v>n</v>
      </c>
      <c r="AK156" t="str">
        <f>IF(OR(AND('Programme Description'!D154='DATA VALIDATION'!$D$4,'Programme Description'!J154=""),AND('Programme Description'!D154&lt;&gt;'DATA VALIDATION'!$D$4,'Programme Description'!J154&lt;&gt;"")),"y","n")</f>
        <v>n</v>
      </c>
      <c r="AL156" t="str">
        <f>IF(OR(AND('Programme Description'!D154='DATA VALIDATION'!$D$4,'Programme Description'!K154=""),AND('Programme Description'!D154&lt;&gt;'DATA VALIDATION'!$D$4,'Programme Description'!K154&lt;&gt;"")),"y","n")</f>
        <v>n</v>
      </c>
    </row>
    <row r="157" spans="1:38">
      <c r="A157">
        <f t="shared" si="20"/>
        <v>0</v>
      </c>
      <c r="B157">
        <f t="shared" si="21"/>
        <v>1</v>
      </c>
      <c r="C157">
        <f>IF('Programme Description'!B155="",0,1)</f>
        <v>0</v>
      </c>
      <c r="D157">
        <f>IF('Programme Description'!C155="",0,1)</f>
        <v>0</v>
      </c>
      <c r="E157">
        <f>IF('Programme Description'!D155="",0,1)</f>
        <v>0</v>
      </c>
      <c r="F157">
        <f>IF('Programme Description'!E155="",0,1)</f>
        <v>0</v>
      </c>
      <c r="G157">
        <f>IF('Programme Description'!F155="",0,1)</f>
        <v>0</v>
      </c>
      <c r="H157">
        <f>IF('Programme Description'!G155="",0,1)</f>
        <v>0</v>
      </c>
      <c r="I157">
        <f>IF('Programme Description'!H155="",0,1)</f>
        <v>0</v>
      </c>
      <c r="J157">
        <f>IF('Programme Description'!I155="",0,1)</f>
        <v>0</v>
      </c>
      <c r="K157">
        <f>IF('Programme Description'!J155="",0,1)</f>
        <v>0</v>
      </c>
      <c r="L157">
        <f>IF('Programme Description'!K155="",0,1)</f>
        <v>0</v>
      </c>
      <c r="M157" t="str">
        <f t="shared" si="22"/>
        <v>n</v>
      </c>
      <c r="N157" t="str">
        <f t="shared" si="23"/>
        <v>n</v>
      </c>
      <c r="O157" t="str">
        <f>IF('Programme Description'!B157&gt;1,IF(('Programme Description'!B155='Programme Description'!B154+1),"y","n"),"n")</f>
        <v>n</v>
      </c>
      <c r="P157">
        <f t="shared" si="24"/>
        <v>0</v>
      </c>
      <c r="Q157" t="str">
        <f>IF(AND('Programme Description'!B155&lt;&gt;C$3,'Programme Description'!B155&lt;&gt;C$4,'Programme Description'!B155&lt;&gt;C$5,'Programme Description'!B155&lt;&gt;C$6,'Programme Description'!B155&lt;&gt;C$7,'Programme Description'!B155&lt;&gt;C$8),"y","n")</f>
        <v>n</v>
      </c>
      <c r="R157" t="str">
        <f>IF(AND('Programme Description'!D155&lt;&gt;D$3,'Programme Description'!D155&lt;&gt;D$4,'Programme Description'!D155&lt;&gt;D$5,'Programme Description'!D155&lt;&gt;D$6,'Programme Description'!D155&lt;&gt;D$7,'Programme Description'!D155&lt;&gt;D$8),"y","n")</f>
        <v>n</v>
      </c>
      <c r="S157" t="str">
        <f>IF(AND('Programme Description'!E155&lt;&gt;E$3,'Programme Description'!E155&lt;&gt;E$4,'Programme Description'!E155&lt;&gt;E$5,'Programme Description'!E155&lt;&gt;E$6,'Programme Description'!E155&lt;&gt;E$7,'Programme Description'!E155&lt;&gt;E$8),"y","n")</f>
        <v>n</v>
      </c>
      <c r="T157" t="str">
        <f>IF(AND('Programme Description'!F155&lt;&gt;F$3,'Programme Description'!F155&lt;&gt;F$4,'Programme Description'!F155&lt;&gt;F$5),"y","n")</f>
        <v>n</v>
      </c>
      <c r="U157" t="str">
        <f>IF(AND('Programme Description'!H155&lt;&gt;G$3,'Programme Description'!H155&lt;&gt;G$4,'Programme Description'!H155&lt;&gt;G$5),"y","n")</f>
        <v>n</v>
      </c>
      <c r="V157" t="str">
        <f>IF(AND('Programme Description'!K155&lt;&gt;H$3,'Programme Description'!K155&lt;&gt;H$4,'Programme Description'!K155&lt;&gt;H$5,'Programme Description'!K155&lt;&gt;H$6,'Programme Description'!K155&lt;&gt;H$7),"y","n")</f>
        <v>n</v>
      </c>
      <c r="W157">
        <f>IF('Programme Description'!D155='DATA VALIDATION'!$D$4,1,IF('Programme Description'!D155='DATA VALIDATION'!$D$5,2,IF('Programme Description'!D155&lt;&gt;"",3,0)))</f>
        <v>0</v>
      </c>
      <c r="X157" t="str">
        <f t="shared" si="25"/>
        <v>y</v>
      </c>
      <c r="Y157" t="str">
        <f t="shared" si="26"/>
        <v>n</v>
      </c>
      <c r="Z157" t="str">
        <f>IF(AND('Programme Description'!D155='DATA VALIDATION'!$D$5,'DATA VALIDATION'!Y157="n"),"n","y")</f>
        <v>y</v>
      </c>
      <c r="AA157" t="str">
        <f t="shared" si="27"/>
        <v>n</v>
      </c>
      <c r="AB157" t="str">
        <f t="shared" si="28"/>
        <v>y</v>
      </c>
      <c r="AC157" t="str">
        <f t="shared" si="29"/>
        <v>y</v>
      </c>
      <c r="AE157" t="str">
        <f>IF(AND(A157&gt;0,'Programme Description'!D155=""),"y","n")</f>
        <v>n</v>
      </c>
      <c r="AF157" t="str">
        <f>IF(OR(AND('Programme Description'!D155='DATA VALIDATION'!$D$4,'Programme Description'!E155=""),AND('Programme Description'!D155&lt;&gt;'DATA VALIDATION'!$D$4,'Programme Description'!E155&lt;&gt;"")),"y","n")</f>
        <v>n</v>
      </c>
      <c r="AG157" t="str">
        <f>IF(OR(AND('Programme Description'!D155='DATA VALIDATION'!$D$4,'Programme Description'!F155=""),AND('Programme Description'!D155&lt;&gt;'DATA VALIDATION'!$D$4,'Programme Description'!F155&lt;&gt;"")),"y","n")</f>
        <v>n</v>
      </c>
      <c r="AH157" t="str">
        <f>IF(OR(AND(OR('Programme Description'!D155='DATA VALIDATION'!$D$4,'Programme Description'!D155='DATA VALIDATION'!$D$5),'Programme Description'!G155=""),AND(OR('Programme Description'!D155='DATA VALIDATION'!$D$4,'Programme Description'!D155&lt;&gt;'DATA VALIDATION'!$D$5),'Programme Description'!G155&lt;&gt;"")),"y","n")</f>
        <v>n</v>
      </c>
      <c r="AI157" t="str">
        <f>IF(OR(AND('Programme Description'!D155='DATA VALIDATION'!$D$4,'Programme Description'!H155=""),AND('Programme Description'!D155&lt;&gt;'DATA VALIDATION'!$D$4,'Programme Description'!H155&lt;&gt;"")),"y","n")</f>
        <v>n</v>
      </c>
      <c r="AJ157" t="str">
        <f>IF(OR(AND(OR('Programme Description'!D155='DATA VALIDATION'!$D$4,'Programme Description'!D155='DATA VALIDATION'!$D$5),'Programme Description'!I155=""),AND(OR('Programme Description'!D155='DATA VALIDATION'!$D$4,'Programme Description'!D155&lt;&gt;'DATA VALIDATION'!$D$5),'Programme Description'!I155&lt;&gt;"")),"y","n")</f>
        <v>n</v>
      </c>
      <c r="AK157" t="str">
        <f>IF(OR(AND('Programme Description'!D155='DATA VALIDATION'!$D$4,'Programme Description'!J155=""),AND('Programme Description'!D155&lt;&gt;'DATA VALIDATION'!$D$4,'Programme Description'!J155&lt;&gt;"")),"y","n")</f>
        <v>n</v>
      </c>
      <c r="AL157" t="str">
        <f>IF(OR(AND('Programme Description'!D155='DATA VALIDATION'!$D$4,'Programme Description'!K155=""),AND('Programme Description'!D155&lt;&gt;'DATA VALIDATION'!$D$4,'Programme Description'!K155&lt;&gt;"")),"y","n")</f>
        <v>n</v>
      </c>
    </row>
    <row r="158" spans="1:38">
      <c r="A158">
        <f t="shared" si="20"/>
        <v>0</v>
      </c>
      <c r="B158">
        <f t="shared" si="21"/>
        <v>1</v>
      </c>
      <c r="C158">
        <f>IF('Programme Description'!B156="",0,1)</f>
        <v>0</v>
      </c>
      <c r="D158">
        <f>IF('Programme Description'!C156="",0,1)</f>
        <v>0</v>
      </c>
      <c r="E158">
        <f>IF('Programme Description'!D156="",0,1)</f>
        <v>0</v>
      </c>
      <c r="F158">
        <f>IF('Programme Description'!E156="",0,1)</f>
        <v>0</v>
      </c>
      <c r="G158">
        <f>IF('Programme Description'!F156="",0,1)</f>
        <v>0</v>
      </c>
      <c r="H158">
        <f>IF('Programme Description'!G156="",0,1)</f>
        <v>0</v>
      </c>
      <c r="I158">
        <f>IF('Programme Description'!H156="",0,1)</f>
        <v>0</v>
      </c>
      <c r="J158">
        <f>IF('Programme Description'!I156="",0,1)</f>
        <v>0</v>
      </c>
      <c r="K158">
        <f>IF('Programme Description'!J156="",0,1)</f>
        <v>0</v>
      </c>
      <c r="L158">
        <f>IF('Programme Description'!K156="",0,1)</f>
        <v>0</v>
      </c>
      <c r="M158" t="str">
        <f t="shared" si="22"/>
        <v>n</v>
      </c>
      <c r="N158" t="str">
        <f t="shared" si="23"/>
        <v>n</v>
      </c>
      <c r="O158" t="str">
        <f>IF('Programme Description'!B158&gt;1,IF(('Programme Description'!B156='Programme Description'!B155+1),"y","n"),"n")</f>
        <v>n</v>
      </c>
      <c r="P158">
        <f t="shared" si="24"/>
        <v>0</v>
      </c>
      <c r="Q158" t="str">
        <f>IF(AND('Programme Description'!B156&lt;&gt;C$3,'Programme Description'!B156&lt;&gt;C$4,'Programme Description'!B156&lt;&gt;C$5,'Programme Description'!B156&lt;&gt;C$6,'Programme Description'!B156&lt;&gt;C$7,'Programme Description'!B156&lt;&gt;C$8),"y","n")</f>
        <v>n</v>
      </c>
      <c r="R158" t="str">
        <f>IF(AND('Programme Description'!D156&lt;&gt;D$3,'Programme Description'!D156&lt;&gt;D$4,'Programme Description'!D156&lt;&gt;D$5,'Programme Description'!D156&lt;&gt;D$6,'Programme Description'!D156&lt;&gt;D$7,'Programme Description'!D156&lt;&gt;D$8),"y","n")</f>
        <v>n</v>
      </c>
      <c r="S158" t="str">
        <f>IF(AND('Programme Description'!E156&lt;&gt;E$3,'Programme Description'!E156&lt;&gt;E$4,'Programme Description'!E156&lt;&gt;E$5,'Programme Description'!E156&lt;&gt;E$6,'Programme Description'!E156&lt;&gt;E$7,'Programme Description'!E156&lt;&gt;E$8),"y","n")</f>
        <v>n</v>
      </c>
      <c r="T158" t="str">
        <f>IF(AND('Programme Description'!F156&lt;&gt;F$3,'Programme Description'!F156&lt;&gt;F$4,'Programme Description'!F156&lt;&gt;F$5),"y","n")</f>
        <v>n</v>
      </c>
      <c r="U158" t="str">
        <f>IF(AND('Programme Description'!H156&lt;&gt;G$3,'Programme Description'!H156&lt;&gt;G$4,'Programme Description'!H156&lt;&gt;G$5),"y","n")</f>
        <v>n</v>
      </c>
      <c r="V158" t="str">
        <f>IF(AND('Programme Description'!K156&lt;&gt;H$3,'Programme Description'!K156&lt;&gt;H$4,'Programme Description'!K156&lt;&gt;H$5,'Programme Description'!K156&lt;&gt;H$6,'Programme Description'!K156&lt;&gt;H$7),"y","n")</f>
        <v>n</v>
      </c>
      <c r="W158">
        <f>IF('Programme Description'!D156='DATA VALIDATION'!$D$4,1,IF('Programme Description'!D156='DATA VALIDATION'!$D$5,2,IF('Programme Description'!D156&lt;&gt;"",3,0)))</f>
        <v>0</v>
      </c>
      <c r="X158" t="str">
        <f t="shared" si="25"/>
        <v>y</v>
      </c>
      <c r="Y158" t="str">
        <f t="shared" si="26"/>
        <v>n</v>
      </c>
      <c r="Z158" t="str">
        <f>IF(AND('Programme Description'!D156='DATA VALIDATION'!$D$5,'DATA VALIDATION'!Y158="n"),"n","y")</f>
        <v>y</v>
      </c>
      <c r="AA158" t="str">
        <f t="shared" si="27"/>
        <v>n</v>
      </c>
      <c r="AB158" t="str">
        <f t="shared" si="28"/>
        <v>y</v>
      </c>
      <c r="AC158" t="str">
        <f t="shared" si="29"/>
        <v>y</v>
      </c>
      <c r="AE158" t="str">
        <f>IF(AND(A158&gt;0,'Programme Description'!D156=""),"y","n")</f>
        <v>n</v>
      </c>
      <c r="AF158" t="str">
        <f>IF(OR(AND('Programme Description'!D156='DATA VALIDATION'!$D$4,'Programme Description'!E156=""),AND('Programme Description'!D156&lt;&gt;'DATA VALIDATION'!$D$4,'Programme Description'!E156&lt;&gt;"")),"y","n")</f>
        <v>n</v>
      </c>
      <c r="AG158" t="str">
        <f>IF(OR(AND('Programme Description'!D156='DATA VALIDATION'!$D$4,'Programme Description'!F156=""),AND('Programme Description'!D156&lt;&gt;'DATA VALIDATION'!$D$4,'Programme Description'!F156&lt;&gt;"")),"y","n")</f>
        <v>n</v>
      </c>
      <c r="AH158" t="str">
        <f>IF(OR(AND(OR('Programme Description'!D156='DATA VALIDATION'!$D$4,'Programme Description'!D156='DATA VALIDATION'!$D$5),'Programme Description'!G156=""),AND(OR('Programme Description'!D156='DATA VALIDATION'!$D$4,'Programme Description'!D156&lt;&gt;'DATA VALIDATION'!$D$5),'Programme Description'!G156&lt;&gt;"")),"y","n")</f>
        <v>n</v>
      </c>
      <c r="AI158" t="str">
        <f>IF(OR(AND('Programme Description'!D156='DATA VALIDATION'!$D$4,'Programme Description'!H156=""),AND('Programme Description'!D156&lt;&gt;'DATA VALIDATION'!$D$4,'Programme Description'!H156&lt;&gt;"")),"y","n")</f>
        <v>n</v>
      </c>
      <c r="AJ158" t="str">
        <f>IF(OR(AND(OR('Programme Description'!D156='DATA VALIDATION'!$D$4,'Programme Description'!D156='DATA VALIDATION'!$D$5),'Programme Description'!I156=""),AND(OR('Programme Description'!D156='DATA VALIDATION'!$D$4,'Programme Description'!D156&lt;&gt;'DATA VALIDATION'!$D$5),'Programme Description'!I156&lt;&gt;"")),"y","n")</f>
        <v>n</v>
      </c>
      <c r="AK158" t="str">
        <f>IF(OR(AND('Programme Description'!D156='DATA VALIDATION'!$D$4,'Programme Description'!J156=""),AND('Programme Description'!D156&lt;&gt;'DATA VALIDATION'!$D$4,'Programme Description'!J156&lt;&gt;"")),"y","n")</f>
        <v>n</v>
      </c>
      <c r="AL158" t="str">
        <f>IF(OR(AND('Programme Description'!D156='DATA VALIDATION'!$D$4,'Programme Description'!K156=""),AND('Programme Description'!D156&lt;&gt;'DATA VALIDATION'!$D$4,'Programme Description'!K156&lt;&gt;"")),"y","n")</f>
        <v>n</v>
      </c>
    </row>
    <row r="159" spans="1:38">
      <c r="A159">
        <f t="shared" si="20"/>
        <v>0</v>
      </c>
      <c r="B159">
        <f t="shared" si="21"/>
        <v>1</v>
      </c>
      <c r="C159">
        <f>IF('Programme Description'!B157="",0,1)</f>
        <v>0</v>
      </c>
      <c r="D159">
        <f>IF('Programme Description'!C157="",0,1)</f>
        <v>0</v>
      </c>
      <c r="E159">
        <f>IF('Programme Description'!D157="",0,1)</f>
        <v>0</v>
      </c>
      <c r="F159">
        <f>IF('Programme Description'!E157="",0,1)</f>
        <v>0</v>
      </c>
      <c r="G159">
        <f>IF('Programme Description'!F157="",0,1)</f>
        <v>0</v>
      </c>
      <c r="H159">
        <f>IF('Programme Description'!G157="",0,1)</f>
        <v>0</v>
      </c>
      <c r="I159">
        <f>IF('Programme Description'!H157="",0,1)</f>
        <v>0</v>
      </c>
      <c r="J159">
        <f>IF('Programme Description'!I157="",0,1)</f>
        <v>0</v>
      </c>
      <c r="K159">
        <f>IF('Programme Description'!J157="",0,1)</f>
        <v>0</v>
      </c>
      <c r="L159">
        <f>IF('Programme Description'!K157="",0,1)</f>
        <v>0</v>
      </c>
      <c r="M159" t="str">
        <f t="shared" si="22"/>
        <v>n</v>
      </c>
      <c r="N159" t="str">
        <f t="shared" si="23"/>
        <v>n</v>
      </c>
      <c r="O159" t="str">
        <f>IF('Programme Description'!B159&gt;1,IF(('Programme Description'!B157='Programme Description'!B156+1),"y","n"),"n")</f>
        <v>n</v>
      </c>
      <c r="P159">
        <f t="shared" si="24"/>
        <v>0</v>
      </c>
      <c r="Q159" t="str">
        <f>IF(AND('Programme Description'!B157&lt;&gt;C$3,'Programme Description'!B157&lt;&gt;C$4,'Programme Description'!B157&lt;&gt;C$5,'Programme Description'!B157&lt;&gt;C$6,'Programme Description'!B157&lt;&gt;C$7,'Programme Description'!B157&lt;&gt;C$8),"y","n")</f>
        <v>n</v>
      </c>
      <c r="R159" t="str">
        <f>IF(AND('Programme Description'!D157&lt;&gt;D$3,'Programme Description'!D157&lt;&gt;D$4,'Programme Description'!D157&lt;&gt;D$5,'Programme Description'!D157&lt;&gt;D$6,'Programme Description'!D157&lt;&gt;D$7,'Programme Description'!D157&lt;&gt;D$8),"y","n")</f>
        <v>n</v>
      </c>
      <c r="S159" t="str">
        <f>IF(AND('Programme Description'!E157&lt;&gt;E$3,'Programme Description'!E157&lt;&gt;E$4,'Programme Description'!E157&lt;&gt;E$5,'Programme Description'!E157&lt;&gt;E$6,'Programme Description'!E157&lt;&gt;E$7,'Programme Description'!E157&lt;&gt;E$8),"y","n")</f>
        <v>n</v>
      </c>
      <c r="T159" t="str">
        <f>IF(AND('Programme Description'!F157&lt;&gt;F$3,'Programme Description'!F157&lt;&gt;F$4,'Programme Description'!F157&lt;&gt;F$5),"y","n")</f>
        <v>n</v>
      </c>
      <c r="U159" t="str">
        <f>IF(AND('Programme Description'!H157&lt;&gt;G$3,'Programme Description'!H157&lt;&gt;G$4,'Programme Description'!H157&lt;&gt;G$5),"y","n")</f>
        <v>n</v>
      </c>
      <c r="V159" t="str">
        <f>IF(AND('Programme Description'!K157&lt;&gt;H$3,'Programme Description'!K157&lt;&gt;H$4,'Programme Description'!K157&lt;&gt;H$5,'Programme Description'!K157&lt;&gt;H$6,'Programme Description'!K157&lt;&gt;H$7),"y","n")</f>
        <v>n</v>
      </c>
      <c r="W159">
        <f>IF('Programme Description'!D157='DATA VALIDATION'!$D$4,1,IF('Programme Description'!D157='DATA VALIDATION'!$D$5,2,IF('Programme Description'!D157&lt;&gt;"",3,0)))</f>
        <v>0</v>
      </c>
      <c r="X159" t="str">
        <f t="shared" si="25"/>
        <v>y</v>
      </c>
      <c r="Y159" t="str">
        <f t="shared" si="26"/>
        <v>n</v>
      </c>
      <c r="Z159" t="str">
        <f>IF(AND('Programme Description'!D157='DATA VALIDATION'!$D$5,'DATA VALIDATION'!Y159="n"),"n","y")</f>
        <v>y</v>
      </c>
      <c r="AA159" t="str">
        <f t="shared" si="27"/>
        <v>n</v>
      </c>
      <c r="AB159" t="str">
        <f t="shared" si="28"/>
        <v>y</v>
      </c>
      <c r="AC159" t="str">
        <f t="shared" si="29"/>
        <v>y</v>
      </c>
      <c r="AE159" t="str">
        <f>IF(AND(A159&gt;0,'Programme Description'!D157=""),"y","n")</f>
        <v>n</v>
      </c>
      <c r="AF159" t="str">
        <f>IF(OR(AND('Programme Description'!D157='DATA VALIDATION'!$D$4,'Programme Description'!E157=""),AND('Programme Description'!D157&lt;&gt;'DATA VALIDATION'!$D$4,'Programme Description'!E157&lt;&gt;"")),"y","n")</f>
        <v>n</v>
      </c>
      <c r="AG159" t="str">
        <f>IF(OR(AND('Programme Description'!D157='DATA VALIDATION'!$D$4,'Programme Description'!F157=""),AND('Programme Description'!D157&lt;&gt;'DATA VALIDATION'!$D$4,'Programme Description'!F157&lt;&gt;"")),"y","n")</f>
        <v>n</v>
      </c>
      <c r="AH159" t="str">
        <f>IF(OR(AND(OR('Programme Description'!D157='DATA VALIDATION'!$D$4,'Programme Description'!D157='DATA VALIDATION'!$D$5),'Programme Description'!G157=""),AND(OR('Programme Description'!D157='DATA VALIDATION'!$D$4,'Programme Description'!D157&lt;&gt;'DATA VALIDATION'!$D$5),'Programme Description'!G157&lt;&gt;"")),"y","n")</f>
        <v>n</v>
      </c>
      <c r="AI159" t="str">
        <f>IF(OR(AND('Programme Description'!D157='DATA VALIDATION'!$D$4,'Programme Description'!H157=""),AND('Programme Description'!D157&lt;&gt;'DATA VALIDATION'!$D$4,'Programme Description'!H157&lt;&gt;"")),"y","n")</f>
        <v>n</v>
      </c>
      <c r="AJ159" t="str">
        <f>IF(OR(AND(OR('Programme Description'!D157='DATA VALIDATION'!$D$4,'Programme Description'!D157='DATA VALIDATION'!$D$5),'Programme Description'!I157=""),AND(OR('Programme Description'!D157='DATA VALIDATION'!$D$4,'Programme Description'!D157&lt;&gt;'DATA VALIDATION'!$D$5),'Programme Description'!I157&lt;&gt;"")),"y","n")</f>
        <v>n</v>
      </c>
      <c r="AK159" t="str">
        <f>IF(OR(AND('Programme Description'!D157='DATA VALIDATION'!$D$4,'Programme Description'!J157=""),AND('Programme Description'!D157&lt;&gt;'DATA VALIDATION'!$D$4,'Programme Description'!J157&lt;&gt;"")),"y","n")</f>
        <v>n</v>
      </c>
      <c r="AL159" t="str">
        <f>IF(OR(AND('Programme Description'!D157='DATA VALIDATION'!$D$4,'Programme Description'!K157=""),AND('Programme Description'!D157&lt;&gt;'DATA VALIDATION'!$D$4,'Programme Description'!K157&lt;&gt;"")),"y","n")</f>
        <v>n</v>
      </c>
    </row>
    <row r="160" spans="1:38">
      <c r="A160">
        <f t="shared" si="20"/>
        <v>0</v>
      </c>
      <c r="B160">
        <f t="shared" si="21"/>
        <v>1</v>
      </c>
      <c r="C160">
        <f>IF('Programme Description'!B158="",0,1)</f>
        <v>0</v>
      </c>
      <c r="D160">
        <f>IF('Programme Description'!C158="",0,1)</f>
        <v>0</v>
      </c>
      <c r="E160">
        <f>IF('Programme Description'!D158="",0,1)</f>
        <v>0</v>
      </c>
      <c r="F160">
        <f>IF('Programme Description'!E158="",0,1)</f>
        <v>0</v>
      </c>
      <c r="G160">
        <f>IF('Programme Description'!F158="",0,1)</f>
        <v>0</v>
      </c>
      <c r="H160">
        <f>IF('Programme Description'!G158="",0,1)</f>
        <v>0</v>
      </c>
      <c r="I160">
        <f>IF('Programme Description'!H158="",0,1)</f>
        <v>0</v>
      </c>
      <c r="J160">
        <f>IF('Programme Description'!I158="",0,1)</f>
        <v>0</v>
      </c>
      <c r="K160">
        <f>IF('Programme Description'!J158="",0,1)</f>
        <v>0</v>
      </c>
      <c r="L160">
        <f>IF('Programme Description'!K158="",0,1)</f>
        <v>0</v>
      </c>
      <c r="M160" t="str">
        <f t="shared" si="22"/>
        <v>n</v>
      </c>
      <c r="N160" t="str">
        <f t="shared" si="23"/>
        <v>n</v>
      </c>
      <c r="O160" t="str">
        <f>IF('Programme Description'!B160&gt;1,IF(('Programme Description'!B158='Programme Description'!B157+1),"y","n"),"n")</f>
        <v>n</v>
      </c>
      <c r="P160">
        <f t="shared" si="24"/>
        <v>0</v>
      </c>
      <c r="Q160" t="str">
        <f>IF(AND('Programme Description'!B158&lt;&gt;C$3,'Programme Description'!B158&lt;&gt;C$4,'Programme Description'!B158&lt;&gt;C$5,'Programme Description'!B158&lt;&gt;C$6,'Programme Description'!B158&lt;&gt;C$7,'Programme Description'!B158&lt;&gt;C$8),"y","n")</f>
        <v>n</v>
      </c>
      <c r="R160" t="str">
        <f>IF(AND('Programme Description'!D158&lt;&gt;D$3,'Programme Description'!D158&lt;&gt;D$4,'Programme Description'!D158&lt;&gt;D$5,'Programme Description'!D158&lt;&gt;D$6,'Programme Description'!D158&lt;&gt;D$7,'Programme Description'!D158&lt;&gt;D$8),"y","n")</f>
        <v>n</v>
      </c>
      <c r="S160" t="str">
        <f>IF(AND('Programme Description'!E158&lt;&gt;E$3,'Programme Description'!E158&lt;&gt;E$4,'Programme Description'!E158&lt;&gt;E$5,'Programme Description'!E158&lt;&gt;E$6,'Programme Description'!E158&lt;&gt;E$7,'Programme Description'!E158&lt;&gt;E$8),"y","n")</f>
        <v>n</v>
      </c>
      <c r="T160" t="str">
        <f>IF(AND('Programme Description'!F158&lt;&gt;F$3,'Programme Description'!F158&lt;&gt;F$4,'Programme Description'!F158&lt;&gt;F$5),"y","n")</f>
        <v>n</v>
      </c>
      <c r="U160" t="str">
        <f>IF(AND('Programme Description'!H158&lt;&gt;G$3,'Programme Description'!H158&lt;&gt;G$4,'Programme Description'!H158&lt;&gt;G$5),"y","n")</f>
        <v>n</v>
      </c>
      <c r="V160" t="str">
        <f>IF(AND('Programme Description'!K158&lt;&gt;H$3,'Programme Description'!K158&lt;&gt;H$4,'Programme Description'!K158&lt;&gt;H$5,'Programme Description'!K158&lt;&gt;H$6,'Programme Description'!K158&lt;&gt;H$7),"y","n")</f>
        <v>n</v>
      </c>
      <c r="W160">
        <f>IF('Programme Description'!D158='DATA VALIDATION'!$D$4,1,IF('Programme Description'!D158='DATA VALIDATION'!$D$5,2,IF('Programme Description'!D158&lt;&gt;"",3,0)))</f>
        <v>0</v>
      </c>
      <c r="X160" t="str">
        <f t="shared" si="25"/>
        <v>y</v>
      </c>
      <c r="Y160" t="str">
        <f t="shared" si="26"/>
        <v>n</v>
      </c>
      <c r="Z160" t="str">
        <f>IF(AND('Programme Description'!D158='DATA VALIDATION'!$D$5,'DATA VALIDATION'!Y160="n"),"n","y")</f>
        <v>y</v>
      </c>
      <c r="AA160" t="str">
        <f t="shared" si="27"/>
        <v>n</v>
      </c>
      <c r="AB160" t="str">
        <f t="shared" si="28"/>
        <v>y</v>
      </c>
      <c r="AC160" t="str">
        <f t="shared" si="29"/>
        <v>y</v>
      </c>
      <c r="AE160" t="str">
        <f>IF(AND(A160&gt;0,'Programme Description'!D158=""),"y","n")</f>
        <v>n</v>
      </c>
      <c r="AF160" t="str">
        <f>IF(OR(AND('Programme Description'!D158='DATA VALIDATION'!$D$4,'Programme Description'!E158=""),AND('Programme Description'!D158&lt;&gt;'DATA VALIDATION'!$D$4,'Programme Description'!E158&lt;&gt;"")),"y","n")</f>
        <v>n</v>
      </c>
      <c r="AG160" t="str">
        <f>IF(OR(AND('Programme Description'!D158='DATA VALIDATION'!$D$4,'Programme Description'!F158=""),AND('Programme Description'!D158&lt;&gt;'DATA VALIDATION'!$D$4,'Programme Description'!F158&lt;&gt;"")),"y","n")</f>
        <v>n</v>
      </c>
      <c r="AH160" t="str">
        <f>IF(OR(AND(OR('Programme Description'!D158='DATA VALIDATION'!$D$4,'Programme Description'!D158='DATA VALIDATION'!$D$5),'Programme Description'!G158=""),AND(OR('Programme Description'!D158='DATA VALIDATION'!$D$4,'Programme Description'!D158&lt;&gt;'DATA VALIDATION'!$D$5),'Programme Description'!G158&lt;&gt;"")),"y","n")</f>
        <v>n</v>
      </c>
      <c r="AI160" t="str">
        <f>IF(OR(AND('Programme Description'!D158='DATA VALIDATION'!$D$4,'Programme Description'!H158=""),AND('Programme Description'!D158&lt;&gt;'DATA VALIDATION'!$D$4,'Programme Description'!H158&lt;&gt;"")),"y","n")</f>
        <v>n</v>
      </c>
      <c r="AJ160" t="str">
        <f>IF(OR(AND(OR('Programme Description'!D158='DATA VALIDATION'!$D$4,'Programme Description'!D158='DATA VALIDATION'!$D$5),'Programme Description'!I158=""),AND(OR('Programme Description'!D158='DATA VALIDATION'!$D$4,'Programme Description'!D158&lt;&gt;'DATA VALIDATION'!$D$5),'Programme Description'!I158&lt;&gt;"")),"y","n")</f>
        <v>n</v>
      </c>
      <c r="AK160" t="str">
        <f>IF(OR(AND('Programme Description'!D158='DATA VALIDATION'!$D$4,'Programme Description'!J158=""),AND('Programme Description'!D158&lt;&gt;'DATA VALIDATION'!$D$4,'Programme Description'!J158&lt;&gt;"")),"y","n")</f>
        <v>n</v>
      </c>
      <c r="AL160" t="str">
        <f>IF(OR(AND('Programme Description'!D158='DATA VALIDATION'!$D$4,'Programme Description'!K158=""),AND('Programme Description'!D158&lt;&gt;'DATA VALIDATION'!$D$4,'Programme Description'!K158&lt;&gt;"")),"y","n")</f>
        <v>n</v>
      </c>
    </row>
    <row r="161" spans="1:38">
      <c r="A161">
        <f t="shared" si="20"/>
        <v>0</v>
      </c>
      <c r="B161">
        <f t="shared" si="21"/>
        <v>1</v>
      </c>
      <c r="C161">
        <f>IF('Programme Description'!B159="",0,1)</f>
        <v>0</v>
      </c>
      <c r="D161">
        <f>IF('Programme Description'!C159="",0,1)</f>
        <v>0</v>
      </c>
      <c r="E161">
        <f>IF('Programme Description'!D159="",0,1)</f>
        <v>0</v>
      </c>
      <c r="F161">
        <f>IF('Programme Description'!E159="",0,1)</f>
        <v>0</v>
      </c>
      <c r="G161">
        <f>IF('Programme Description'!F159="",0,1)</f>
        <v>0</v>
      </c>
      <c r="H161">
        <f>IF('Programme Description'!G159="",0,1)</f>
        <v>0</v>
      </c>
      <c r="I161">
        <f>IF('Programme Description'!H159="",0,1)</f>
        <v>0</v>
      </c>
      <c r="J161">
        <f>IF('Programme Description'!I159="",0,1)</f>
        <v>0</v>
      </c>
      <c r="K161">
        <f>IF('Programme Description'!J159="",0,1)</f>
        <v>0</v>
      </c>
      <c r="L161">
        <f>IF('Programme Description'!K159="",0,1)</f>
        <v>0</v>
      </c>
      <c r="M161" t="str">
        <f t="shared" si="22"/>
        <v>n</v>
      </c>
      <c r="N161" t="str">
        <f t="shared" si="23"/>
        <v>n</v>
      </c>
      <c r="O161" t="str">
        <f>IF('Programme Description'!B161&gt;1,IF(('Programme Description'!B159='Programme Description'!B158+1),"y","n"),"n")</f>
        <v>n</v>
      </c>
      <c r="P161">
        <f t="shared" si="24"/>
        <v>0</v>
      </c>
      <c r="Q161" t="str">
        <f>IF(AND('Programme Description'!B159&lt;&gt;C$3,'Programme Description'!B159&lt;&gt;C$4,'Programme Description'!B159&lt;&gt;C$5,'Programme Description'!B159&lt;&gt;C$6,'Programme Description'!B159&lt;&gt;C$7,'Programme Description'!B159&lt;&gt;C$8),"y","n")</f>
        <v>n</v>
      </c>
      <c r="R161" t="str">
        <f>IF(AND('Programme Description'!D159&lt;&gt;D$3,'Programme Description'!D159&lt;&gt;D$4,'Programme Description'!D159&lt;&gt;D$5,'Programme Description'!D159&lt;&gt;D$6,'Programme Description'!D159&lt;&gt;D$7,'Programme Description'!D159&lt;&gt;D$8),"y","n")</f>
        <v>n</v>
      </c>
      <c r="S161" t="str">
        <f>IF(AND('Programme Description'!E159&lt;&gt;E$3,'Programme Description'!E159&lt;&gt;E$4,'Programme Description'!E159&lt;&gt;E$5,'Programme Description'!E159&lt;&gt;E$6,'Programme Description'!E159&lt;&gt;E$7,'Programme Description'!E159&lt;&gt;E$8),"y","n")</f>
        <v>n</v>
      </c>
      <c r="T161" t="str">
        <f>IF(AND('Programme Description'!F159&lt;&gt;F$3,'Programme Description'!F159&lt;&gt;F$4,'Programme Description'!F159&lt;&gt;F$5),"y","n")</f>
        <v>n</v>
      </c>
      <c r="U161" t="str">
        <f>IF(AND('Programme Description'!H159&lt;&gt;G$3,'Programme Description'!H159&lt;&gt;G$4,'Programme Description'!H159&lt;&gt;G$5),"y","n")</f>
        <v>n</v>
      </c>
      <c r="V161" t="str">
        <f>IF(AND('Programme Description'!K159&lt;&gt;H$3,'Programme Description'!K159&lt;&gt;H$4,'Programme Description'!K159&lt;&gt;H$5,'Programme Description'!K159&lt;&gt;H$6,'Programme Description'!K159&lt;&gt;H$7),"y","n")</f>
        <v>n</v>
      </c>
      <c r="W161">
        <f>IF('Programme Description'!D159='DATA VALIDATION'!$D$4,1,IF('Programme Description'!D159='DATA VALIDATION'!$D$5,2,IF('Programme Description'!D159&lt;&gt;"",3,0)))</f>
        <v>0</v>
      </c>
      <c r="X161" t="str">
        <f t="shared" si="25"/>
        <v>y</v>
      </c>
      <c r="Y161" t="str">
        <f t="shared" si="26"/>
        <v>n</v>
      </c>
      <c r="Z161" t="str">
        <f>IF(AND('Programme Description'!D159='DATA VALIDATION'!$D$5,'DATA VALIDATION'!Y161="n"),"n","y")</f>
        <v>y</v>
      </c>
      <c r="AA161" t="str">
        <f t="shared" si="27"/>
        <v>n</v>
      </c>
      <c r="AB161" t="str">
        <f t="shared" si="28"/>
        <v>y</v>
      </c>
      <c r="AC161" t="str">
        <f t="shared" si="29"/>
        <v>y</v>
      </c>
      <c r="AE161" t="str">
        <f>IF(AND(A161&gt;0,'Programme Description'!D159=""),"y","n")</f>
        <v>n</v>
      </c>
      <c r="AF161" t="str">
        <f>IF(OR(AND('Programme Description'!D159='DATA VALIDATION'!$D$4,'Programme Description'!E159=""),AND('Programme Description'!D159&lt;&gt;'DATA VALIDATION'!$D$4,'Programme Description'!E159&lt;&gt;"")),"y","n")</f>
        <v>n</v>
      </c>
      <c r="AG161" t="str">
        <f>IF(OR(AND('Programme Description'!D159='DATA VALIDATION'!$D$4,'Programme Description'!F159=""),AND('Programme Description'!D159&lt;&gt;'DATA VALIDATION'!$D$4,'Programme Description'!F159&lt;&gt;"")),"y","n")</f>
        <v>n</v>
      </c>
      <c r="AH161" t="str">
        <f>IF(OR(AND(OR('Programme Description'!D159='DATA VALIDATION'!$D$4,'Programme Description'!D159='DATA VALIDATION'!$D$5),'Programme Description'!G159=""),AND(OR('Programme Description'!D159='DATA VALIDATION'!$D$4,'Programme Description'!D159&lt;&gt;'DATA VALIDATION'!$D$5),'Programme Description'!G159&lt;&gt;"")),"y","n")</f>
        <v>n</v>
      </c>
      <c r="AI161" t="str">
        <f>IF(OR(AND('Programme Description'!D159='DATA VALIDATION'!$D$4,'Programme Description'!H159=""),AND('Programme Description'!D159&lt;&gt;'DATA VALIDATION'!$D$4,'Programme Description'!H159&lt;&gt;"")),"y","n")</f>
        <v>n</v>
      </c>
      <c r="AJ161" t="str">
        <f>IF(OR(AND(OR('Programme Description'!D159='DATA VALIDATION'!$D$4,'Programme Description'!D159='DATA VALIDATION'!$D$5),'Programme Description'!I159=""),AND(OR('Programme Description'!D159='DATA VALIDATION'!$D$4,'Programme Description'!D159&lt;&gt;'DATA VALIDATION'!$D$5),'Programme Description'!I159&lt;&gt;"")),"y","n")</f>
        <v>n</v>
      </c>
      <c r="AK161" t="str">
        <f>IF(OR(AND('Programme Description'!D159='DATA VALIDATION'!$D$4,'Programme Description'!J159=""),AND('Programme Description'!D159&lt;&gt;'DATA VALIDATION'!$D$4,'Programme Description'!J159&lt;&gt;"")),"y","n")</f>
        <v>n</v>
      </c>
      <c r="AL161" t="str">
        <f>IF(OR(AND('Programme Description'!D159='DATA VALIDATION'!$D$4,'Programme Description'!K159=""),AND('Programme Description'!D159&lt;&gt;'DATA VALIDATION'!$D$4,'Programme Description'!K159&lt;&gt;"")),"y","n")</f>
        <v>n</v>
      </c>
    </row>
    <row r="162" spans="1:38">
      <c r="A162">
        <f t="shared" si="20"/>
        <v>0</v>
      </c>
      <c r="B162">
        <f t="shared" si="21"/>
        <v>1</v>
      </c>
      <c r="C162">
        <f>IF('Programme Description'!B160="",0,1)</f>
        <v>0</v>
      </c>
      <c r="D162">
        <f>IF('Programme Description'!C160="",0,1)</f>
        <v>0</v>
      </c>
      <c r="E162">
        <f>IF('Programme Description'!D160="",0,1)</f>
        <v>0</v>
      </c>
      <c r="F162">
        <f>IF('Programme Description'!E160="",0,1)</f>
        <v>0</v>
      </c>
      <c r="G162">
        <f>IF('Programme Description'!F160="",0,1)</f>
        <v>0</v>
      </c>
      <c r="H162">
        <f>IF('Programme Description'!G160="",0,1)</f>
        <v>0</v>
      </c>
      <c r="I162">
        <f>IF('Programme Description'!H160="",0,1)</f>
        <v>0</v>
      </c>
      <c r="J162">
        <f>IF('Programme Description'!I160="",0,1)</f>
        <v>0</v>
      </c>
      <c r="K162">
        <f>IF('Programme Description'!J160="",0,1)</f>
        <v>0</v>
      </c>
      <c r="L162">
        <f>IF('Programme Description'!K160="",0,1)</f>
        <v>0</v>
      </c>
      <c r="M162" t="str">
        <f t="shared" si="22"/>
        <v>n</v>
      </c>
      <c r="N162" t="str">
        <f t="shared" si="23"/>
        <v>n</v>
      </c>
      <c r="O162" t="str">
        <f>IF('Programme Description'!B162&gt;1,IF(('Programme Description'!B160='Programme Description'!B159+1),"y","n"),"n")</f>
        <v>n</v>
      </c>
      <c r="P162">
        <f t="shared" si="24"/>
        <v>0</v>
      </c>
      <c r="Q162" t="str">
        <f>IF(AND('Programme Description'!B160&lt;&gt;C$3,'Programme Description'!B160&lt;&gt;C$4,'Programme Description'!B160&lt;&gt;C$5,'Programme Description'!B160&lt;&gt;C$6,'Programme Description'!B160&lt;&gt;C$7,'Programme Description'!B160&lt;&gt;C$8),"y","n")</f>
        <v>n</v>
      </c>
      <c r="R162" t="str">
        <f>IF(AND('Programme Description'!D160&lt;&gt;D$3,'Programme Description'!D160&lt;&gt;D$4,'Programme Description'!D160&lt;&gt;D$5,'Programme Description'!D160&lt;&gt;D$6,'Programme Description'!D160&lt;&gt;D$7,'Programme Description'!D160&lt;&gt;D$8),"y","n")</f>
        <v>n</v>
      </c>
      <c r="S162" t="str">
        <f>IF(AND('Programme Description'!E160&lt;&gt;E$3,'Programme Description'!E160&lt;&gt;E$4,'Programme Description'!E160&lt;&gt;E$5,'Programme Description'!E160&lt;&gt;E$6,'Programme Description'!E160&lt;&gt;E$7,'Programme Description'!E160&lt;&gt;E$8),"y","n")</f>
        <v>n</v>
      </c>
      <c r="T162" t="str">
        <f>IF(AND('Programme Description'!F160&lt;&gt;F$3,'Programme Description'!F160&lt;&gt;F$4,'Programme Description'!F160&lt;&gt;F$5),"y","n")</f>
        <v>n</v>
      </c>
      <c r="U162" t="str">
        <f>IF(AND('Programme Description'!H160&lt;&gt;G$3,'Programme Description'!H160&lt;&gt;G$4,'Programme Description'!H160&lt;&gt;G$5),"y","n")</f>
        <v>n</v>
      </c>
      <c r="V162" t="str">
        <f>IF(AND('Programme Description'!K160&lt;&gt;H$3,'Programme Description'!K160&lt;&gt;H$4,'Programme Description'!K160&lt;&gt;H$5,'Programme Description'!K160&lt;&gt;H$6,'Programme Description'!K160&lt;&gt;H$7),"y","n")</f>
        <v>n</v>
      </c>
      <c r="W162">
        <f>IF('Programme Description'!D160='DATA VALIDATION'!$D$4,1,IF('Programme Description'!D160='DATA VALIDATION'!$D$5,2,IF('Programme Description'!D160&lt;&gt;"",3,0)))</f>
        <v>0</v>
      </c>
      <c r="X162" t="str">
        <f t="shared" si="25"/>
        <v>y</v>
      </c>
      <c r="Y162" t="str">
        <f t="shared" si="26"/>
        <v>n</v>
      </c>
      <c r="Z162" t="str">
        <f>IF(AND('Programme Description'!D160='DATA VALIDATION'!$D$5,'DATA VALIDATION'!Y162="n"),"n","y")</f>
        <v>y</v>
      </c>
      <c r="AA162" t="str">
        <f t="shared" si="27"/>
        <v>n</v>
      </c>
      <c r="AB162" t="str">
        <f t="shared" si="28"/>
        <v>y</v>
      </c>
      <c r="AC162" t="str">
        <f t="shared" si="29"/>
        <v>y</v>
      </c>
      <c r="AE162" t="str">
        <f>IF(AND(A162&gt;0,'Programme Description'!D160=""),"y","n")</f>
        <v>n</v>
      </c>
      <c r="AF162" t="str">
        <f>IF(OR(AND('Programme Description'!D160='DATA VALIDATION'!$D$4,'Programme Description'!E160=""),AND('Programme Description'!D160&lt;&gt;'DATA VALIDATION'!$D$4,'Programme Description'!E160&lt;&gt;"")),"y","n")</f>
        <v>n</v>
      </c>
      <c r="AG162" t="str">
        <f>IF(OR(AND('Programme Description'!D160='DATA VALIDATION'!$D$4,'Programme Description'!F160=""),AND('Programme Description'!D160&lt;&gt;'DATA VALIDATION'!$D$4,'Programme Description'!F160&lt;&gt;"")),"y","n")</f>
        <v>n</v>
      </c>
      <c r="AH162" t="str">
        <f>IF(OR(AND(OR('Programme Description'!D160='DATA VALIDATION'!$D$4,'Programme Description'!D160='DATA VALIDATION'!$D$5),'Programme Description'!G160=""),AND(OR('Programme Description'!D160='DATA VALIDATION'!$D$4,'Programme Description'!D160&lt;&gt;'DATA VALIDATION'!$D$5),'Programme Description'!G160&lt;&gt;"")),"y","n")</f>
        <v>n</v>
      </c>
      <c r="AI162" t="str">
        <f>IF(OR(AND('Programme Description'!D160='DATA VALIDATION'!$D$4,'Programme Description'!H160=""),AND('Programme Description'!D160&lt;&gt;'DATA VALIDATION'!$D$4,'Programme Description'!H160&lt;&gt;"")),"y","n")</f>
        <v>n</v>
      </c>
      <c r="AJ162" t="str">
        <f>IF(OR(AND(OR('Programme Description'!D160='DATA VALIDATION'!$D$4,'Programme Description'!D160='DATA VALIDATION'!$D$5),'Programme Description'!I160=""),AND(OR('Programme Description'!D160='DATA VALIDATION'!$D$4,'Programme Description'!D160&lt;&gt;'DATA VALIDATION'!$D$5),'Programme Description'!I160&lt;&gt;"")),"y","n")</f>
        <v>n</v>
      </c>
      <c r="AK162" t="str">
        <f>IF(OR(AND('Programme Description'!D160='DATA VALIDATION'!$D$4,'Programme Description'!J160=""),AND('Programme Description'!D160&lt;&gt;'DATA VALIDATION'!$D$4,'Programme Description'!J160&lt;&gt;"")),"y","n")</f>
        <v>n</v>
      </c>
      <c r="AL162" t="str">
        <f>IF(OR(AND('Programme Description'!D160='DATA VALIDATION'!$D$4,'Programme Description'!K160=""),AND('Programme Description'!D160&lt;&gt;'DATA VALIDATION'!$D$4,'Programme Description'!K160&lt;&gt;"")),"y","n")</f>
        <v>n</v>
      </c>
    </row>
    <row r="163" spans="1:38">
      <c r="A163">
        <f t="shared" si="20"/>
        <v>0</v>
      </c>
      <c r="B163">
        <f t="shared" si="21"/>
        <v>1</v>
      </c>
      <c r="C163">
        <f>IF('Programme Description'!B161="",0,1)</f>
        <v>0</v>
      </c>
      <c r="D163">
        <f>IF('Programme Description'!C161="",0,1)</f>
        <v>0</v>
      </c>
      <c r="E163">
        <f>IF('Programme Description'!D161="",0,1)</f>
        <v>0</v>
      </c>
      <c r="F163">
        <f>IF('Programme Description'!E161="",0,1)</f>
        <v>0</v>
      </c>
      <c r="G163">
        <f>IF('Programme Description'!F161="",0,1)</f>
        <v>0</v>
      </c>
      <c r="H163">
        <f>IF('Programme Description'!G161="",0,1)</f>
        <v>0</v>
      </c>
      <c r="I163">
        <f>IF('Programme Description'!H161="",0,1)</f>
        <v>0</v>
      </c>
      <c r="J163">
        <f>IF('Programme Description'!I161="",0,1)</f>
        <v>0</v>
      </c>
      <c r="K163">
        <f>IF('Programme Description'!J161="",0,1)</f>
        <v>0</v>
      </c>
      <c r="L163">
        <f>IF('Programme Description'!K161="",0,1)</f>
        <v>0</v>
      </c>
      <c r="M163" t="str">
        <f t="shared" si="22"/>
        <v>n</v>
      </c>
      <c r="N163" t="str">
        <f t="shared" si="23"/>
        <v>n</v>
      </c>
      <c r="O163" t="str">
        <f>IF('Programme Description'!B163&gt;1,IF(('Programme Description'!B161='Programme Description'!B160+1),"y","n"),"n")</f>
        <v>n</v>
      </c>
      <c r="P163">
        <f t="shared" si="24"/>
        <v>0</v>
      </c>
      <c r="Q163" t="str">
        <f>IF(AND('Programme Description'!B161&lt;&gt;C$3,'Programme Description'!B161&lt;&gt;C$4,'Programme Description'!B161&lt;&gt;C$5,'Programme Description'!B161&lt;&gt;C$6,'Programme Description'!B161&lt;&gt;C$7,'Programme Description'!B161&lt;&gt;C$8),"y","n")</f>
        <v>n</v>
      </c>
      <c r="R163" t="str">
        <f>IF(AND('Programme Description'!D161&lt;&gt;D$3,'Programme Description'!D161&lt;&gt;D$4,'Programme Description'!D161&lt;&gt;D$5,'Programme Description'!D161&lt;&gt;D$6,'Programme Description'!D161&lt;&gt;D$7,'Programme Description'!D161&lt;&gt;D$8),"y","n")</f>
        <v>n</v>
      </c>
      <c r="S163" t="str">
        <f>IF(AND('Programme Description'!E161&lt;&gt;E$3,'Programme Description'!E161&lt;&gt;E$4,'Programme Description'!E161&lt;&gt;E$5,'Programme Description'!E161&lt;&gt;E$6,'Programme Description'!E161&lt;&gt;E$7,'Programme Description'!E161&lt;&gt;E$8),"y","n")</f>
        <v>n</v>
      </c>
      <c r="T163" t="str">
        <f>IF(AND('Programme Description'!F161&lt;&gt;F$3,'Programme Description'!F161&lt;&gt;F$4,'Programme Description'!F161&lt;&gt;F$5),"y","n")</f>
        <v>n</v>
      </c>
      <c r="U163" t="str">
        <f>IF(AND('Programme Description'!H161&lt;&gt;G$3,'Programme Description'!H161&lt;&gt;G$4,'Programme Description'!H161&lt;&gt;G$5),"y","n")</f>
        <v>n</v>
      </c>
      <c r="V163" t="str">
        <f>IF(AND('Programme Description'!K161&lt;&gt;H$3,'Programme Description'!K161&lt;&gt;H$4,'Programme Description'!K161&lt;&gt;H$5,'Programme Description'!K161&lt;&gt;H$6,'Programme Description'!K161&lt;&gt;H$7),"y","n")</f>
        <v>n</v>
      </c>
      <c r="W163">
        <f>IF('Programme Description'!D161='DATA VALIDATION'!$D$4,1,IF('Programme Description'!D161='DATA VALIDATION'!$D$5,2,IF('Programme Description'!D161&lt;&gt;"",3,0)))</f>
        <v>0</v>
      </c>
      <c r="X163" t="str">
        <f t="shared" si="25"/>
        <v>y</v>
      </c>
      <c r="Y163" t="str">
        <f t="shared" si="26"/>
        <v>n</v>
      </c>
      <c r="Z163" t="str">
        <f>IF(AND('Programme Description'!D161='DATA VALIDATION'!$D$5,'DATA VALIDATION'!Y163="n"),"n","y")</f>
        <v>y</v>
      </c>
      <c r="AA163" t="str">
        <f t="shared" si="27"/>
        <v>n</v>
      </c>
      <c r="AB163" t="str">
        <f t="shared" si="28"/>
        <v>y</v>
      </c>
      <c r="AC163" t="str">
        <f t="shared" si="29"/>
        <v>y</v>
      </c>
      <c r="AE163" t="str">
        <f>IF(AND(A163&gt;0,'Programme Description'!D161=""),"y","n")</f>
        <v>n</v>
      </c>
      <c r="AF163" t="str">
        <f>IF(OR(AND('Programme Description'!D161='DATA VALIDATION'!$D$4,'Programme Description'!E161=""),AND('Programme Description'!D161&lt;&gt;'DATA VALIDATION'!$D$4,'Programme Description'!E161&lt;&gt;"")),"y","n")</f>
        <v>n</v>
      </c>
      <c r="AG163" t="str">
        <f>IF(OR(AND('Programme Description'!D161='DATA VALIDATION'!$D$4,'Programme Description'!F161=""),AND('Programme Description'!D161&lt;&gt;'DATA VALIDATION'!$D$4,'Programme Description'!F161&lt;&gt;"")),"y","n")</f>
        <v>n</v>
      </c>
      <c r="AH163" t="str">
        <f>IF(OR(AND(OR('Programme Description'!D161='DATA VALIDATION'!$D$4,'Programme Description'!D161='DATA VALIDATION'!$D$5),'Programme Description'!G161=""),AND(OR('Programme Description'!D161='DATA VALIDATION'!$D$4,'Programme Description'!D161&lt;&gt;'DATA VALIDATION'!$D$5),'Programme Description'!G161&lt;&gt;"")),"y","n")</f>
        <v>n</v>
      </c>
      <c r="AI163" t="str">
        <f>IF(OR(AND('Programme Description'!D161='DATA VALIDATION'!$D$4,'Programme Description'!H161=""),AND('Programme Description'!D161&lt;&gt;'DATA VALIDATION'!$D$4,'Programme Description'!H161&lt;&gt;"")),"y","n")</f>
        <v>n</v>
      </c>
      <c r="AJ163" t="str">
        <f>IF(OR(AND(OR('Programme Description'!D161='DATA VALIDATION'!$D$4,'Programme Description'!D161='DATA VALIDATION'!$D$5),'Programme Description'!I161=""),AND(OR('Programme Description'!D161='DATA VALIDATION'!$D$4,'Programme Description'!D161&lt;&gt;'DATA VALIDATION'!$D$5),'Programme Description'!I161&lt;&gt;"")),"y","n")</f>
        <v>n</v>
      </c>
      <c r="AK163" t="str">
        <f>IF(OR(AND('Programme Description'!D161='DATA VALIDATION'!$D$4,'Programme Description'!J161=""),AND('Programme Description'!D161&lt;&gt;'DATA VALIDATION'!$D$4,'Programme Description'!J161&lt;&gt;"")),"y","n")</f>
        <v>n</v>
      </c>
      <c r="AL163" t="str">
        <f>IF(OR(AND('Programme Description'!D161='DATA VALIDATION'!$D$4,'Programme Description'!K161=""),AND('Programme Description'!D161&lt;&gt;'DATA VALIDATION'!$D$4,'Programme Description'!K161&lt;&gt;"")),"y","n")</f>
        <v>n</v>
      </c>
    </row>
    <row r="164" spans="1:38">
      <c r="A164">
        <f t="shared" si="20"/>
        <v>0</v>
      </c>
      <c r="B164">
        <f t="shared" si="21"/>
        <v>1</v>
      </c>
      <c r="C164">
        <f>IF('Programme Description'!B162="",0,1)</f>
        <v>0</v>
      </c>
      <c r="D164">
        <f>IF('Programme Description'!C162="",0,1)</f>
        <v>0</v>
      </c>
      <c r="E164">
        <f>IF('Programme Description'!D162="",0,1)</f>
        <v>0</v>
      </c>
      <c r="F164">
        <f>IF('Programme Description'!E162="",0,1)</f>
        <v>0</v>
      </c>
      <c r="G164">
        <f>IF('Programme Description'!F162="",0,1)</f>
        <v>0</v>
      </c>
      <c r="H164">
        <f>IF('Programme Description'!G162="",0,1)</f>
        <v>0</v>
      </c>
      <c r="I164">
        <f>IF('Programme Description'!H162="",0,1)</f>
        <v>0</v>
      </c>
      <c r="J164">
        <f>IF('Programme Description'!I162="",0,1)</f>
        <v>0</v>
      </c>
      <c r="K164">
        <f>IF('Programme Description'!J162="",0,1)</f>
        <v>0</v>
      </c>
      <c r="L164">
        <f>IF('Programme Description'!K162="",0,1)</f>
        <v>0</v>
      </c>
      <c r="M164" t="str">
        <f t="shared" si="22"/>
        <v>n</v>
      </c>
      <c r="N164" t="str">
        <f t="shared" si="23"/>
        <v>n</v>
      </c>
      <c r="O164" t="str">
        <f>IF('Programme Description'!B164&gt;1,IF(('Programme Description'!B162='Programme Description'!B161+1),"y","n"),"n")</f>
        <v>n</v>
      </c>
      <c r="P164">
        <f t="shared" si="24"/>
        <v>0</v>
      </c>
      <c r="Q164" t="str">
        <f>IF(AND('Programme Description'!B162&lt;&gt;C$3,'Programme Description'!B162&lt;&gt;C$4,'Programme Description'!B162&lt;&gt;C$5,'Programme Description'!B162&lt;&gt;C$6,'Programme Description'!B162&lt;&gt;C$7,'Programme Description'!B162&lt;&gt;C$8),"y","n")</f>
        <v>n</v>
      </c>
      <c r="R164" t="str">
        <f>IF(AND('Programme Description'!D162&lt;&gt;D$3,'Programme Description'!D162&lt;&gt;D$4,'Programme Description'!D162&lt;&gt;D$5,'Programme Description'!D162&lt;&gt;D$6,'Programme Description'!D162&lt;&gt;D$7,'Programme Description'!D162&lt;&gt;D$8),"y","n")</f>
        <v>n</v>
      </c>
      <c r="S164" t="str">
        <f>IF(AND('Programme Description'!E162&lt;&gt;E$3,'Programme Description'!E162&lt;&gt;E$4,'Programme Description'!E162&lt;&gt;E$5,'Programme Description'!E162&lt;&gt;E$6,'Programme Description'!E162&lt;&gt;E$7,'Programme Description'!E162&lt;&gt;E$8),"y","n")</f>
        <v>n</v>
      </c>
      <c r="T164" t="str">
        <f>IF(AND('Programme Description'!F162&lt;&gt;F$3,'Programme Description'!F162&lt;&gt;F$4,'Programme Description'!F162&lt;&gt;F$5),"y","n")</f>
        <v>n</v>
      </c>
      <c r="U164" t="str">
        <f>IF(AND('Programme Description'!H162&lt;&gt;G$3,'Programme Description'!H162&lt;&gt;G$4,'Programme Description'!H162&lt;&gt;G$5),"y","n")</f>
        <v>n</v>
      </c>
      <c r="V164" t="str">
        <f>IF(AND('Programme Description'!K162&lt;&gt;H$3,'Programme Description'!K162&lt;&gt;H$4,'Programme Description'!K162&lt;&gt;H$5,'Programme Description'!K162&lt;&gt;H$6,'Programme Description'!K162&lt;&gt;H$7),"y","n")</f>
        <v>n</v>
      </c>
      <c r="W164">
        <f>IF('Programme Description'!D162='DATA VALIDATION'!$D$4,1,IF('Programme Description'!D162='DATA VALIDATION'!$D$5,2,IF('Programme Description'!D162&lt;&gt;"",3,0)))</f>
        <v>0</v>
      </c>
      <c r="X164" t="str">
        <f t="shared" si="25"/>
        <v>y</v>
      </c>
      <c r="Y164" t="str">
        <f t="shared" si="26"/>
        <v>n</v>
      </c>
      <c r="Z164" t="str">
        <f>IF(AND('Programme Description'!D162='DATA VALIDATION'!$D$5,'DATA VALIDATION'!Y164="n"),"n","y")</f>
        <v>y</v>
      </c>
      <c r="AA164" t="str">
        <f t="shared" si="27"/>
        <v>n</v>
      </c>
      <c r="AB164" t="str">
        <f t="shared" si="28"/>
        <v>y</v>
      </c>
      <c r="AC164" t="str">
        <f t="shared" si="29"/>
        <v>y</v>
      </c>
      <c r="AE164" t="str">
        <f>IF(AND(A164&gt;0,'Programme Description'!D162=""),"y","n")</f>
        <v>n</v>
      </c>
      <c r="AF164" t="str">
        <f>IF(OR(AND('Programme Description'!D162='DATA VALIDATION'!$D$4,'Programme Description'!E162=""),AND('Programme Description'!D162&lt;&gt;'DATA VALIDATION'!$D$4,'Programme Description'!E162&lt;&gt;"")),"y","n")</f>
        <v>n</v>
      </c>
      <c r="AG164" t="str">
        <f>IF(OR(AND('Programme Description'!D162='DATA VALIDATION'!$D$4,'Programme Description'!F162=""),AND('Programme Description'!D162&lt;&gt;'DATA VALIDATION'!$D$4,'Programme Description'!F162&lt;&gt;"")),"y","n")</f>
        <v>n</v>
      </c>
      <c r="AH164" t="str">
        <f>IF(OR(AND(OR('Programme Description'!D162='DATA VALIDATION'!$D$4,'Programme Description'!D162='DATA VALIDATION'!$D$5),'Programme Description'!G162=""),AND(OR('Programme Description'!D162='DATA VALIDATION'!$D$4,'Programme Description'!D162&lt;&gt;'DATA VALIDATION'!$D$5),'Programme Description'!G162&lt;&gt;"")),"y","n")</f>
        <v>n</v>
      </c>
      <c r="AI164" t="str">
        <f>IF(OR(AND('Programme Description'!D162='DATA VALIDATION'!$D$4,'Programme Description'!H162=""),AND('Programme Description'!D162&lt;&gt;'DATA VALIDATION'!$D$4,'Programme Description'!H162&lt;&gt;"")),"y","n")</f>
        <v>n</v>
      </c>
      <c r="AJ164" t="str">
        <f>IF(OR(AND(OR('Programme Description'!D162='DATA VALIDATION'!$D$4,'Programme Description'!D162='DATA VALIDATION'!$D$5),'Programme Description'!I162=""),AND(OR('Programme Description'!D162='DATA VALIDATION'!$D$4,'Programme Description'!D162&lt;&gt;'DATA VALIDATION'!$D$5),'Programme Description'!I162&lt;&gt;"")),"y","n")</f>
        <v>n</v>
      </c>
      <c r="AK164" t="str">
        <f>IF(OR(AND('Programme Description'!D162='DATA VALIDATION'!$D$4,'Programme Description'!J162=""),AND('Programme Description'!D162&lt;&gt;'DATA VALIDATION'!$D$4,'Programme Description'!J162&lt;&gt;"")),"y","n")</f>
        <v>n</v>
      </c>
      <c r="AL164" t="str">
        <f>IF(OR(AND('Programme Description'!D162='DATA VALIDATION'!$D$4,'Programme Description'!K162=""),AND('Programme Description'!D162&lt;&gt;'DATA VALIDATION'!$D$4,'Programme Description'!K162&lt;&gt;"")),"y","n")</f>
        <v>n</v>
      </c>
    </row>
    <row r="165" spans="1:38">
      <c r="A165">
        <f t="shared" si="20"/>
        <v>0</v>
      </c>
      <c r="B165">
        <f t="shared" si="21"/>
        <v>1</v>
      </c>
      <c r="C165">
        <f>IF('Programme Description'!B163="",0,1)</f>
        <v>0</v>
      </c>
      <c r="D165">
        <f>IF('Programme Description'!C163="",0,1)</f>
        <v>0</v>
      </c>
      <c r="E165">
        <f>IF('Programme Description'!D163="",0,1)</f>
        <v>0</v>
      </c>
      <c r="F165">
        <f>IF('Programme Description'!E163="",0,1)</f>
        <v>0</v>
      </c>
      <c r="G165">
        <f>IF('Programme Description'!F163="",0,1)</f>
        <v>0</v>
      </c>
      <c r="H165">
        <f>IF('Programme Description'!G163="",0,1)</f>
        <v>0</v>
      </c>
      <c r="I165">
        <f>IF('Programme Description'!H163="",0,1)</f>
        <v>0</v>
      </c>
      <c r="J165">
        <f>IF('Programme Description'!I163="",0,1)</f>
        <v>0</v>
      </c>
      <c r="K165">
        <f>IF('Programme Description'!J163="",0,1)</f>
        <v>0</v>
      </c>
      <c r="L165">
        <f>IF('Programme Description'!K163="",0,1)</f>
        <v>0</v>
      </c>
      <c r="M165" t="str">
        <f t="shared" si="22"/>
        <v>n</v>
      </c>
      <c r="N165" t="str">
        <f t="shared" si="23"/>
        <v>n</v>
      </c>
      <c r="O165" t="str">
        <f>IF('Programme Description'!B165&gt;1,IF(('Programme Description'!B163='Programme Description'!B162+1),"y","n"),"n")</f>
        <v>n</v>
      </c>
      <c r="P165">
        <f t="shared" si="24"/>
        <v>0</v>
      </c>
      <c r="Q165" t="str">
        <f>IF(AND('Programme Description'!B163&lt;&gt;C$3,'Programme Description'!B163&lt;&gt;C$4,'Programme Description'!B163&lt;&gt;C$5,'Programme Description'!B163&lt;&gt;C$6,'Programme Description'!B163&lt;&gt;C$7,'Programme Description'!B163&lt;&gt;C$8),"y","n")</f>
        <v>n</v>
      </c>
      <c r="R165" t="str">
        <f>IF(AND('Programme Description'!D163&lt;&gt;D$3,'Programme Description'!D163&lt;&gt;D$4,'Programme Description'!D163&lt;&gt;D$5,'Programme Description'!D163&lt;&gt;D$6,'Programme Description'!D163&lt;&gt;D$7,'Programme Description'!D163&lt;&gt;D$8),"y","n")</f>
        <v>n</v>
      </c>
      <c r="S165" t="str">
        <f>IF(AND('Programme Description'!E163&lt;&gt;E$3,'Programme Description'!E163&lt;&gt;E$4,'Programme Description'!E163&lt;&gt;E$5,'Programme Description'!E163&lt;&gt;E$6,'Programme Description'!E163&lt;&gt;E$7,'Programme Description'!E163&lt;&gt;E$8),"y","n")</f>
        <v>n</v>
      </c>
      <c r="T165" t="str">
        <f>IF(AND('Programme Description'!F163&lt;&gt;F$3,'Programme Description'!F163&lt;&gt;F$4,'Programme Description'!F163&lt;&gt;F$5),"y","n")</f>
        <v>n</v>
      </c>
      <c r="U165" t="str">
        <f>IF(AND('Programme Description'!H163&lt;&gt;G$3,'Programme Description'!H163&lt;&gt;G$4,'Programme Description'!H163&lt;&gt;G$5),"y","n")</f>
        <v>n</v>
      </c>
      <c r="V165" t="str">
        <f>IF(AND('Programme Description'!K163&lt;&gt;H$3,'Programme Description'!K163&lt;&gt;H$4,'Programme Description'!K163&lt;&gt;H$5,'Programme Description'!K163&lt;&gt;H$6,'Programme Description'!K163&lt;&gt;H$7),"y","n")</f>
        <v>n</v>
      </c>
      <c r="W165">
        <f>IF('Programme Description'!D163='DATA VALIDATION'!$D$4,1,IF('Programme Description'!D163='DATA VALIDATION'!$D$5,2,IF('Programme Description'!D163&lt;&gt;"",3,0)))</f>
        <v>0</v>
      </c>
      <c r="X165" t="str">
        <f t="shared" si="25"/>
        <v>y</v>
      </c>
      <c r="Y165" t="str">
        <f t="shared" si="26"/>
        <v>n</v>
      </c>
      <c r="Z165" t="str">
        <f>IF(AND('Programme Description'!D163='DATA VALIDATION'!$D$5,'DATA VALIDATION'!Y165="n"),"n","y")</f>
        <v>y</v>
      </c>
      <c r="AA165" t="str">
        <f t="shared" si="27"/>
        <v>n</v>
      </c>
      <c r="AB165" t="str">
        <f t="shared" si="28"/>
        <v>y</v>
      </c>
      <c r="AC165" t="str">
        <f t="shared" si="29"/>
        <v>y</v>
      </c>
      <c r="AE165" t="str">
        <f>IF(AND(A165&gt;0,'Programme Description'!D163=""),"y","n")</f>
        <v>n</v>
      </c>
      <c r="AF165" t="str">
        <f>IF(OR(AND('Programme Description'!D163='DATA VALIDATION'!$D$4,'Programme Description'!E163=""),AND('Programme Description'!D163&lt;&gt;'DATA VALIDATION'!$D$4,'Programme Description'!E163&lt;&gt;"")),"y","n")</f>
        <v>n</v>
      </c>
      <c r="AG165" t="str">
        <f>IF(OR(AND('Programme Description'!D163='DATA VALIDATION'!$D$4,'Programme Description'!F163=""),AND('Programme Description'!D163&lt;&gt;'DATA VALIDATION'!$D$4,'Programme Description'!F163&lt;&gt;"")),"y","n")</f>
        <v>n</v>
      </c>
      <c r="AH165" t="str">
        <f>IF(OR(AND(OR('Programme Description'!D163='DATA VALIDATION'!$D$4,'Programme Description'!D163='DATA VALIDATION'!$D$5),'Programme Description'!G163=""),AND(OR('Programme Description'!D163='DATA VALIDATION'!$D$4,'Programme Description'!D163&lt;&gt;'DATA VALIDATION'!$D$5),'Programme Description'!G163&lt;&gt;"")),"y","n")</f>
        <v>n</v>
      </c>
      <c r="AI165" t="str">
        <f>IF(OR(AND('Programme Description'!D163='DATA VALIDATION'!$D$4,'Programme Description'!H163=""),AND('Programme Description'!D163&lt;&gt;'DATA VALIDATION'!$D$4,'Programme Description'!H163&lt;&gt;"")),"y","n")</f>
        <v>n</v>
      </c>
      <c r="AJ165" t="str">
        <f>IF(OR(AND(OR('Programme Description'!D163='DATA VALIDATION'!$D$4,'Programme Description'!D163='DATA VALIDATION'!$D$5),'Programme Description'!I163=""),AND(OR('Programme Description'!D163='DATA VALIDATION'!$D$4,'Programme Description'!D163&lt;&gt;'DATA VALIDATION'!$D$5),'Programme Description'!I163&lt;&gt;"")),"y","n")</f>
        <v>n</v>
      </c>
      <c r="AK165" t="str">
        <f>IF(OR(AND('Programme Description'!D163='DATA VALIDATION'!$D$4,'Programme Description'!J163=""),AND('Programme Description'!D163&lt;&gt;'DATA VALIDATION'!$D$4,'Programme Description'!J163&lt;&gt;"")),"y","n")</f>
        <v>n</v>
      </c>
      <c r="AL165" t="str">
        <f>IF(OR(AND('Programme Description'!D163='DATA VALIDATION'!$D$4,'Programme Description'!K163=""),AND('Programme Description'!D163&lt;&gt;'DATA VALIDATION'!$D$4,'Programme Description'!K163&lt;&gt;"")),"y","n")</f>
        <v>n</v>
      </c>
    </row>
    <row r="166" spans="1:38">
      <c r="A166">
        <f t="shared" si="20"/>
        <v>0</v>
      </c>
      <c r="B166">
        <f t="shared" si="21"/>
        <v>1</v>
      </c>
      <c r="C166">
        <f>IF('Programme Description'!B164="",0,1)</f>
        <v>0</v>
      </c>
      <c r="D166">
        <f>IF('Programme Description'!C164="",0,1)</f>
        <v>0</v>
      </c>
      <c r="E166">
        <f>IF('Programme Description'!D164="",0,1)</f>
        <v>0</v>
      </c>
      <c r="F166">
        <f>IF('Programme Description'!E164="",0,1)</f>
        <v>0</v>
      </c>
      <c r="G166">
        <f>IF('Programme Description'!F164="",0,1)</f>
        <v>0</v>
      </c>
      <c r="H166">
        <f>IF('Programme Description'!G164="",0,1)</f>
        <v>0</v>
      </c>
      <c r="I166">
        <f>IF('Programme Description'!H164="",0,1)</f>
        <v>0</v>
      </c>
      <c r="J166">
        <f>IF('Programme Description'!I164="",0,1)</f>
        <v>0</v>
      </c>
      <c r="K166">
        <f>IF('Programme Description'!J164="",0,1)</f>
        <v>0</v>
      </c>
      <c r="L166">
        <f>IF('Programme Description'!K164="",0,1)</f>
        <v>0</v>
      </c>
      <c r="M166" t="str">
        <f t="shared" si="22"/>
        <v>n</v>
      </c>
      <c r="N166" t="str">
        <f t="shared" si="23"/>
        <v>n</v>
      </c>
      <c r="O166" t="str">
        <f>IF('Programme Description'!B166&gt;1,IF(('Programme Description'!B164='Programme Description'!B163+1),"y","n"),"n")</f>
        <v>n</v>
      </c>
      <c r="P166">
        <f t="shared" si="24"/>
        <v>0</v>
      </c>
      <c r="Q166" t="str">
        <f>IF(AND('Programme Description'!B164&lt;&gt;C$3,'Programme Description'!B164&lt;&gt;C$4,'Programme Description'!B164&lt;&gt;C$5,'Programme Description'!B164&lt;&gt;C$6,'Programme Description'!B164&lt;&gt;C$7,'Programme Description'!B164&lt;&gt;C$8),"y","n")</f>
        <v>n</v>
      </c>
      <c r="R166" t="str">
        <f>IF(AND('Programme Description'!D164&lt;&gt;D$3,'Programme Description'!D164&lt;&gt;D$4,'Programme Description'!D164&lt;&gt;D$5,'Programme Description'!D164&lt;&gt;D$6,'Programme Description'!D164&lt;&gt;D$7,'Programme Description'!D164&lt;&gt;D$8),"y","n")</f>
        <v>n</v>
      </c>
      <c r="S166" t="str">
        <f>IF(AND('Programme Description'!E164&lt;&gt;E$3,'Programme Description'!E164&lt;&gt;E$4,'Programme Description'!E164&lt;&gt;E$5,'Programme Description'!E164&lt;&gt;E$6,'Programme Description'!E164&lt;&gt;E$7,'Programme Description'!E164&lt;&gt;E$8),"y","n")</f>
        <v>n</v>
      </c>
      <c r="T166" t="str">
        <f>IF(AND('Programme Description'!F164&lt;&gt;F$3,'Programme Description'!F164&lt;&gt;F$4,'Programme Description'!F164&lt;&gt;F$5),"y","n")</f>
        <v>n</v>
      </c>
      <c r="U166" t="str">
        <f>IF(AND('Programme Description'!H164&lt;&gt;G$3,'Programme Description'!H164&lt;&gt;G$4,'Programme Description'!H164&lt;&gt;G$5),"y","n")</f>
        <v>n</v>
      </c>
      <c r="V166" t="str">
        <f>IF(AND('Programme Description'!K164&lt;&gt;H$3,'Programme Description'!K164&lt;&gt;H$4,'Programme Description'!K164&lt;&gt;H$5,'Programme Description'!K164&lt;&gt;H$6,'Programme Description'!K164&lt;&gt;H$7),"y","n")</f>
        <v>n</v>
      </c>
      <c r="W166">
        <f>IF('Programme Description'!D164='DATA VALIDATION'!$D$4,1,IF('Programme Description'!D164='DATA VALIDATION'!$D$5,2,IF('Programme Description'!D164&lt;&gt;"",3,0)))</f>
        <v>0</v>
      </c>
      <c r="X166" t="str">
        <f t="shared" si="25"/>
        <v>y</v>
      </c>
      <c r="Y166" t="str">
        <f t="shared" si="26"/>
        <v>n</v>
      </c>
      <c r="Z166" t="str">
        <f>IF(AND('Programme Description'!D164='DATA VALIDATION'!$D$5,'DATA VALIDATION'!Y166="n"),"n","y")</f>
        <v>y</v>
      </c>
      <c r="AA166" t="str">
        <f t="shared" si="27"/>
        <v>n</v>
      </c>
      <c r="AB166" t="str">
        <f t="shared" si="28"/>
        <v>y</v>
      </c>
      <c r="AC166" t="str">
        <f t="shared" si="29"/>
        <v>y</v>
      </c>
      <c r="AE166" t="str">
        <f>IF(AND(A166&gt;0,'Programme Description'!D164=""),"y","n")</f>
        <v>n</v>
      </c>
      <c r="AF166" t="str">
        <f>IF(OR(AND('Programme Description'!D164='DATA VALIDATION'!$D$4,'Programme Description'!E164=""),AND('Programme Description'!D164&lt;&gt;'DATA VALIDATION'!$D$4,'Programme Description'!E164&lt;&gt;"")),"y","n")</f>
        <v>n</v>
      </c>
      <c r="AG166" t="str">
        <f>IF(OR(AND('Programme Description'!D164='DATA VALIDATION'!$D$4,'Programme Description'!F164=""),AND('Programme Description'!D164&lt;&gt;'DATA VALIDATION'!$D$4,'Programme Description'!F164&lt;&gt;"")),"y","n")</f>
        <v>n</v>
      </c>
      <c r="AH166" t="str">
        <f>IF(OR(AND(OR('Programme Description'!D164='DATA VALIDATION'!$D$4,'Programme Description'!D164='DATA VALIDATION'!$D$5),'Programme Description'!G164=""),AND(OR('Programme Description'!D164='DATA VALIDATION'!$D$4,'Programme Description'!D164&lt;&gt;'DATA VALIDATION'!$D$5),'Programme Description'!G164&lt;&gt;"")),"y","n")</f>
        <v>n</v>
      </c>
      <c r="AI166" t="str">
        <f>IF(OR(AND('Programme Description'!D164='DATA VALIDATION'!$D$4,'Programme Description'!H164=""),AND('Programme Description'!D164&lt;&gt;'DATA VALIDATION'!$D$4,'Programme Description'!H164&lt;&gt;"")),"y","n")</f>
        <v>n</v>
      </c>
      <c r="AJ166" t="str">
        <f>IF(OR(AND(OR('Programme Description'!D164='DATA VALIDATION'!$D$4,'Programme Description'!D164='DATA VALIDATION'!$D$5),'Programme Description'!I164=""),AND(OR('Programme Description'!D164='DATA VALIDATION'!$D$4,'Programme Description'!D164&lt;&gt;'DATA VALIDATION'!$D$5),'Programme Description'!I164&lt;&gt;"")),"y","n")</f>
        <v>n</v>
      </c>
      <c r="AK166" t="str">
        <f>IF(OR(AND('Programme Description'!D164='DATA VALIDATION'!$D$4,'Programme Description'!J164=""),AND('Programme Description'!D164&lt;&gt;'DATA VALIDATION'!$D$4,'Programme Description'!J164&lt;&gt;"")),"y","n")</f>
        <v>n</v>
      </c>
      <c r="AL166" t="str">
        <f>IF(OR(AND('Programme Description'!D164='DATA VALIDATION'!$D$4,'Programme Description'!K164=""),AND('Programme Description'!D164&lt;&gt;'DATA VALIDATION'!$D$4,'Programme Description'!K164&lt;&gt;"")),"y","n")</f>
        <v>n</v>
      </c>
    </row>
    <row r="167" spans="1:38">
      <c r="A167">
        <f t="shared" si="20"/>
        <v>0</v>
      </c>
      <c r="B167">
        <f t="shared" si="21"/>
        <v>1</v>
      </c>
      <c r="C167">
        <f>IF('Programme Description'!B165="",0,1)</f>
        <v>0</v>
      </c>
      <c r="D167">
        <f>IF('Programme Description'!C165="",0,1)</f>
        <v>0</v>
      </c>
      <c r="E167">
        <f>IF('Programme Description'!D165="",0,1)</f>
        <v>0</v>
      </c>
      <c r="F167">
        <f>IF('Programme Description'!E165="",0,1)</f>
        <v>0</v>
      </c>
      <c r="G167">
        <f>IF('Programme Description'!F165="",0,1)</f>
        <v>0</v>
      </c>
      <c r="H167">
        <f>IF('Programme Description'!G165="",0,1)</f>
        <v>0</v>
      </c>
      <c r="I167">
        <f>IF('Programme Description'!H165="",0,1)</f>
        <v>0</v>
      </c>
      <c r="J167">
        <f>IF('Programme Description'!I165="",0,1)</f>
        <v>0</v>
      </c>
      <c r="K167">
        <f>IF('Programme Description'!J165="",0,1)</f>
        <v>0</v>
      </c>
      <c r="L167">
        <f>IF('Programme Description'!K165="",0,1)</f>
        <v>0</v>
      </c>
      <c r="M167" t="str">
        <f t="shared" si="22"/>
        <v>n</v>
      </c>
      <c r="N167" t="str">
        <f t="shared" si="23"/>
        <v>n</v>
      </c>
      <c r="O167" t="str">
        <f>IF('Programme Description'!B167&gt;1,IF(('Programme Description'!B165='Programme Description'!B164+1),"y","n"),"n")</f>
        <v>n</v>
      </c>
      <c r="P167">
        <f t="shared" si="24"/>
        <v>0</v>
      </c>
      <c r="Q167" t="str">
        <f>IF(AND('Programme Description'!B165&lt;&gt;C$3,'Programme Description'!B165&lt;&gt;C$4,'Programme Description'!B165&lt;&gt;C$5,'Programme Description'!B165&lt;&gt;C$6,'Programme Description'!B165&lt;&gt;C$7,'Programme Description'!B165&lt;&gt;C$8),"y","n")</f>
        <v>n</v>
      </c>
      <c r="R167" t="str">
        <f>IF(AND('Programme Description'!D165&lt;&gt;D$3,'Programme Description'!D165&lt;&gt;D$4,'Programme Description'!D165&lt;&gt;D$5,'Programme Description'!D165&lt;&gt;D$6,'Programme Description'!D165&lt;&gt;D$7,'Programme Description'!D165&lt;&gt;D$8),"y","n")</f>
        <v>n</v>
      </c>
      <c r="S167" t="str">
        <f>IF(AND('Programme Description'!E165&lt;&gt;E$3,'Programme Description'!E165&lt;&gt;E$4,'Programme Description'!E165&lt;&gt;E$5,'Programme Description'!E165&lt;&gt;E$6,'Programme Description'!E165&lt;&gt;E$7,'Programme Description'!E165&lt;&gt;E$8),"y","n")</f>
        <v>n</v>
      </c>
      <c r="T167" t="str">
        <f>IF(AND('Programme Description'!F165&lt;&gt;F$3,'Programme Description'!F165&lt;&gt;F$4,'Programme Description'!F165&lt;&gt;F$5),"y","n")</f>
        <v>n</v>
      </c>
      <c r="U167" t="str">
        <f>IF(AND('Programme Description'!H165&lt;&gt;G$3,'Programme Description'!H165&lt;&gt;G$4,'Programme Description'!H165&lt;&gt;G$5),"y","n")</f>
        <v>n</v>
      </c>
      <c r="V167" t="str">
        <f>IF(AND('Programme Description'!K165&lt;&gt;H$3,'Programme Description'!K165&lt;&gt;H$4,'Programme Description'!K165&lt;&gt;H$5,'Programme Description'!K165&lt;&gt;H$6,'Programme Description'!K165&lt;&gt;H$7),"y","n")</f>
        <v>n</v>
      </c>
      <c r="W167">
        <f>IF('Programme Description'!D165='DATA VALIDATION'!$D$4,1,IF('Programme Description'!D165='DATA VALIDATION'!$D$5,2,IF('Programme Description'!D165&lt;&gt;"",3,0)))</f>
        <v>0</v>
      </c>
      <c r="X167" t="str">
        <f t="shared" si="25"/>
        <v>y</v>
      </c>
      <c r="Y167" t="str">
        <f t="shared" si="26"/>
        <v>n</v>
      </c>
      <c r="Z167" t="str">
        <f>IF(AND('Programme Description'!D165='DATA VALIDATION'!$D$5,'DATA VALIDATION'!Y167="n"),"n","y")</f>
        <v>y</v>
      </c>
      <c r="AA167" t="str">
        <f t="shared" si="27"/>
        <v>n</v>
      </c>
      <c r="AB167" t="str">
        <f t="shared" si="28"/>
        <v>y</v>
      </c>
      <c r="AC167" t="str">
        <f t="shared" si="29"/>
        <v>y</v>
      </c>
      <c r="AE167" t="str">
        <f>IF(AND(A167&gt;0,'Programme Description'!D165=""),"y","n")</f>
        <v>n</v>
      </c>
      <c r="AF167" t="str">
        <f>IF(OR(AND('Programme Description'!D165='DATA VALIDATION'!$D$4,'Programme Description'!E165=""),AND('Programme Description'!D165&lt;&gt;'DATA VALIDATION'!$D$4,'Programme Description'!E165&lt;&gt;"")),"y","n")</f>
        <v>n</v>
      </c>
      <c r="AG167" t="str">
        <f>IF(OR(AND('Programme Description'!D165='DATA VALIDATION'!$D$4,'Programme Description'!F165=""),AND('Programme Description'!D165&lt;&gt;'DATA VALIDATION'!$D$4,'Programme Description'!F165&lt;&gt;"")),"y","n")</f>
        <v>n</v>
      </c>
      <c r="AH167" t="str">
        <f>IF(OR(AND(OR('Programme Description'!D165='DATA VALIDATION'!$D$4,'Programme Description'!D165='DATA VALIDATION'!$D$5),'Programme Description'!G165=""),AND(OR('Programme Description'!D165='DATA VALIDATION'!$D$4,'Programme Description'!D165&lt;&gt;'DATA VALIDATION'!$D$5),'Programme Description'!G165&lt;&gt;"")),"y","n")</f>
        <v>n</v>
      </c>
      <c r="AI167" t="str">
        <f>IF(OR(AND('Programme Description'!D165='DATA VALIDATION'!$D$4,'Programme Description'!H165=""),AND('Programme Description'!D165&lt;&gt;'DATA VALIDATION'!$D$4,'Programme Description'!H165&lt;&gt;"")),"y","n")</f>
        <v>n</v>
      </c>
      <c r="AJ167" t="str">
        <f>IF(OR(AND(OR('Programme Description'!D165='DATA VALIDATION'!$D$4,'Programme Description'!D165='DATA VALIDATION'!$D$5),'Programme Description'!I165=""),AND(OR('Programme Description'!D165='DATA VALIDATION'!$D$4,'Programme Description'!D165&lt;&gt;'DATA VALIDATION'!$D$5),'Programme Description'!I165&lt;&gt;"")),"y","n")</f>
        <v>n</v>
      </c>
      <c r="AK167" t="str">
        <f>IF(OR(AND('Programme Description'!D165='DATA VALIDATION'!$D$4,'Programme Description'!J165=""),AND('Programme Description'!D165&lt;&gt;'DATA VALIDATION'!$D$4,'Programme Description'!J165&lt;&gt;"")),"y","n")</f>
        <v>n</v>
      </c>
      <c r="AL167" t="str">
        <f>IF(OR(AND('Programme Description'!D165='DATA VALIDATION'!$D$4,'Programme Description'!K165=""),AND('Programme Description'!D165&lt;&gt;'DATA VALIDATION'!$D$4,'Programme Description'!K165&lt;&gt;"")),"y","n")</f>
        <v>n</v>
      </c>
    </row>
    <row r="168" spans="1:38">
      <c r="A168">
        <f t="shared" si="20"/>
        <v>0</v>
      </c>
      <c r="B168">
        <f t="shared" si="21"/>
        <v>1</v>
      </c>
      <c r="C168">
        <f>IF('Programme Description'!B166="",0,1)</f>
        <v>0</v>
      </c>
      <c r="D168">
        <f>IF('Programme Description'!C166="",0,1)</f>
        <v>0</v>
      </c>
      <c r="E168">
        <f>IF('Programme Description'!D166="",0,1)</f>
        <v>0</v>
      </c>
      <c r="F168">
        <f>IF('Programme Description'!E166="",0,1)</f>
        <v>0</v>
      </c>
      <c r="G168">
        <f>IF('Programme Description'!F166="",0,1)</f>
        <v>0</v>
      </c>
      <c r="H168">
        <f>IF('Programme Description'!G166="",0,1)</f>
        <v>0</v>
      </c>
      <c r="I168">
        <f>IF('Programme Description'!H166="",0,1)</f>
        <v>0</v>
      </c>
      <c r="J168">
        <f>IF('Programme Description'!I166="",0,1)</f>
        <v>0</v>
      </c>
      <c r="K168">
        <f>IF('Programme Description'!J166="",0,1)</f>
        <v>0</v>
      </c>
      <c r="L168">
        <f>IF('Programme Description'!K166="",0,1)</f>
        <v>0</v>
      </c>
      <c r="M168" t="str">
        <f t="shared" si="22"/>
        <v>n</v>
      </c>
      <c r="N168" t="str">
        <f t="shared" si="23"/>
        <v>n</v>
      </c>
      <c r="O168" t="str">
        <f>IF('Programme Description'!B168&gt;1,IF(('Programme Description'!B166='Programme Description'!B165+1),"y","n"),"n")</f>
        <v>n</v>
      </c>
      <c r="P168">
        <f t="shared" si="24"/>
        <v>0</v>
      </c>
      <c r="Q168" t="str">
        <f>IF(AND('Programme Description'!B166&lt;&gt;C$3,'Programme Description'!B166&lt;&gt;C$4,'Programme Description'!B166&lt;&gt;C$5,'Programme Description'!B166&lt;&gt;C$6,'Programme Description'!B166&lt;&gt;C$7,'Programme Description'!B166&lt;&gt;C$8),"y","n")</f>
        <v>n</v>
      </c>
      <c r="R168" t="str">
        <f>IF(AND('Programme Description'!D166&lt;&gt;D$3,'Programme Description'!D166&lt;&gt;D$4,'Programme Description'!D166&lt;&gt;D$5,'Programme Description'!D166&lt;&gt;D$6,'Programme Description'!D166&lt;&gt;D$7,'Programme Description'!D166&lt;&gt;D$8),"y","n")</f>
        <v>n</v>
      </c>
      <c r="S168" t="str">
        <f>IF(AND('Programme Description'!E166&lt;&gt;E$3,'Programme Description'!E166&lt;&gt;E$4,'Programme Description'!E166&lt;&gt;E$5,'Programme Description'!E166&lt;&gt;E$6,'Programme Description'!E166&lt;&gt;E$7,'Programme Description'!E166&lt;&gt;E$8),"y","n")</f>
        <v>n</v>
      </c>
      <c r="T168" t="str">
        <f>IF(AND('Programme Description'!F166&lt;&gt;F$3,'Programme Description'!F166&lt;&gt;F$4,'Programme Description'!F166&lt;&gt;F$5),"y","n")</f>
        <v>n</v>
      </c>
      <c r="U168" t="str">
        <f>IF(AND('Programme Description'!H166&lt;&gt;G$3,'Programme Description'!H166&lt;&gt;G$4,'Programme Description'!H166&lt;&gt;G$5),"y","n")</f>
        <v>n</v>
      </c>
      <c r="V168" t="str">
        <f>IF(AND('Programme Description'!K166&lt;&gt;H$3,'Programme Description'!K166&lt;&gt;H$4,'Programme Description'!K166&lt;&gt;H$5,'Programme Description'!K166&lt;&gt;H$6,'Programme Description'!K166&lt;&gt;H$7),"y","n")</f>
        <v>n</v>
      </c>
      <c r="W168">
        <f>IF('Programme Description'!D166='DATA VALIDATION'!$D$4,1,IF('Programme Description'!D166='DATA VALIDATION'!$D$5,2,IF('Programme Description'!D166&lt;&gt;"",3,0)))</f>
        <v>0</v>
      </c>
      <c r="X168" t="str">
        <f t="shared" si="25"/>
        <v>y</v>
      </c>
      <c r="Y168" t="str">
        <f t="shared" si="26"/>
        <v>n</v>
      </c>
      <c r="Z168" t="str">
        <f>IF(AND('Programme Description'!D166='DATA VALIDATION'!$D$5,'DATA VALIDATION'!Y168="n"),"n","y")</f>
        <v>y</v>
      </c>
      <c r="AA168" t="str">
        <f t="shared" si="27"/>
        <v>n</v>
      </c>
      <c r="AB168" t="str">
        <f t="shared" si="28"/>
        <v>y</v>
      </c>
      <c r="AC168" t="str">
        <f t="shared" si="29"/>
        <v>y</v>
      </c>
      <c r="AE168" t="str">
        <f>IF(AND(A168&gt;0,'Programme Description'!D166=""),"y","n")</f>
        <v>n</v>
      </c>
      <c r="AF168" t="str">
        <f>IF(OR(AND('Programme Description'!D166='DATA VALIDATION'!$D$4,'Programme Description'!E166=""),AND('Programme Description'!D166&lt;&gt;'DATA VALIDATION'!$D$4,'Programme Description'!E166&lt;&gt;"")),"y","n")</f>
        <v>n</v>
      </c>
      <c r="AG168" t="str">
        <f>IF(OR(AND('Programme Description'!D166='DATA VALIDATION'!$D$4,'Programme Description'!F166=""),AND('Programme Description'!D166&lt;&gt;'DATA VALIDATION'!$D$4,'Programme Description'!F166&lt;&gt;"")),"y","n")</f>
        <v>n</v>
      </c>
      <c r="AH168" t="str">
        <f>IF(OR(AND(OR('Programme Description'!D166='DATA VALIDATION'!$D$4,'Programme Description'!D166='DATA VALIDATION'!$D$5),'Programme Description'!G166=""),AND(OR('Programme Description'!D166='DATA VALIDATION'!$D$4,'Programme Description'!D166&lt;&gt;'DATA VALIDATION'!$D$5),'Programme Description'!G166&lt;&gt;"")),"y","n")</f>
        <v>n</v>
      </c>
      <c r="AI168" t="str">
        <f>IF(OR(AND('Programme Description'!D166='DATA VALIDATION'!$D$4,'Programme Description'!H166=""),AND('Programme Description'!D166&lt;&gt;'DATA VALIDATION'!$D$4,'Programme Description'!H166&lt;&gt;"")),"y","n")</f>
        <v>n</v>
      </c>
      <c r="AJ168" t="str">
        <f>IF(OR(AND(OR('Programme Description'!D166='DATA VALIDATION'!$D$4,'Programme Description'!D166='DATA VALIDATION'!$D$5),'Programme Description'!I166=""),AND(OR('Programme Description'!D166='DATA VALIDATION'!$D$4,'Programme Description'!D166&lt;&gt;'DATA VALIDATION'!$D$5),'Programme Description'!I166&lt;&gt;"")),"y","n")</f>
        <v>n</v>
      </c>
      <c r="AK168" t="str">
        <f>IF(OR(AND('Programme Description'!D166='DATA VALIDATION'!$D$4,'Programme Description'!J166=""),AND('Programme Description'!D166&lt;&gt;'DATA VALIDATION'!$D$4,'Programme Description'!J166&lt;&gt;"")),"y","n")</f>
        <v>n</v>
      </c>
      <c r="AL168" t="str">
        <f>IF(OR(AND('Programme Description'!D166='DATA VALIDATION'!$D$4,'Programme Description'!K166=""),AND('Programme Description'!D166&lt;&gt;'DATA VALIDATION'!$D$4,'Programme Description'!K166&lt;&gt;"")),"y","n")</f>
        <v>n</v>
      </c>
    </row>
    <row r="169" spans="1:38">
      <c r="A169">
        <f t="shared" si="20"/>
        <v>0</v>
      </c>
      <c r="B169">
        <f t="shared" si="21"/>
        <v>1</v>
      </c>
      <c r="C169">
        <f>IF('Programme Description'!B167="",0,1)</f>
        <v>0</v>
      </c>
      <c r="D169">
        <f>IF('Programme Description'!C167="",0,1)</f>
        <v>0</v>
      </c>
      <c r="E169">
        <f>IF('Programme Description'!D167="",0,1)</f>
        <v>0</v>
      </c>
      <c r="F169">
        <f>IF('Programme Description'!E167="",0,1)</f>
        <v>0</v>
      </c>
      <c r="G169">
        <f>IF('Programme Description'!F167="",0,1)</f>
        <v>0</v>
      </c>
      <c r="H169">
        <f>IF('Programme Description'!G167="",0,1)</f>
        <v>0</v>
      </c>
      <c r="I169">
        <f>IF('Programme Description'!H167="",0,1)</f>
        <v>0</v>
      </c>
      <c r="J169">
        <f>IF('Programme Description'!I167="",0,1)</f>
        <v>0</v>
      </c>
      <c r="K169">
        <f>IF('Programme Description'!J167="",0,1)</f>
        <v>0</v>
      </c>
      <c r="L169">
        <f>IF('Programme Description'!K167="",0,1)</f>
        <v>0</v>
      </c>
      <c r="M169" t="str">
        <f t="shared" si="22"/>
        <v>n</v>
      </c>
      <c r="N169" t="str">
        <f t="shared" si="23"/>
        <v>n</v>
      </c>
      <c r="O169" t="str">
        <f>IF('Programme Description'!B169&gt;1,IF(('Programme Description'!B167='Programme Description'!B166+1),"y","n"),"n")</f>
        <v>n</v>
      </c>
      <c r="P169">
        <f t="shared" si="24"/>
        <v>0</v>
      </c>
      <c r="Q169" t="str">
        <f>IF(AND('Programme Description'!B167&lt;&gt;C$3,'Programme Description'!B167&lt;&gt;C$4,'Programme Description'!B167&lt;&gt;C$5,'Programme Description'!B167&lt;&gt;C$6,'Programme Description'!B167&lt;&gt;C$7,'Programme Description'!B167&lt;&gt;C$8),"y","n")</f>
        <v>n</v>
      </c>
      <c r="R169" t="str">
        <f>IF(AND('Programme Description'!D167&lt;&gt;D$3,'Programme Description'!D167&lt;&gt;D$4,'Programme Description'!D167&lt;&gt;D$5,'Programme Description'!D167&lt;&gt;D$6,'Programme Description'!D167&lt;&gt;D$7,'Programme Description'!D167&lt;&gt;D$8),"y","n")</f>
        <v>n</v>
      </c>
      <c r="S169" t="str">
        <f>IF(AND('Programme Description'!E167&lt;&gt;E$3,'Programme Description'!E167&lt;&gt;E$4,'Programme Description'!E167&lt;&gt;E$5,'Programme Description'!E167&lt;&gt;E$6,'Programme Description'!E167&lt;&gt;E$7,'Programme Description'!E167&lt;&gt;E$8),"y","n")</f>
        <v>n</v>
      </c>
      <c r="T169" t="str">
        <f>IF(AND('Programme Description'!F167&lt;&gt;F$3,'Programme Description'!F167&lt;&gt;F$4,'Programme Description'!F167&lt;&gt;F$5),"y","n")</f>
        <v>n</v>
      </c>
      <c r="U169" t="str">
        <f>IF(AND('Programme Description'!H167&lt;&gt;G$3,'Programme Description'!H167&lt;&gt;G$4,'Programme Description'!H167&lt;&gt;G$5),"y","n")</f>
        <v>n</v>
      </c>
      <c r="V169" t="str">
        <f>IF(AND('Programme Description'!K167&lt;&gt;H$3,'Programme Description'!K167&lt;&gt;H$4,'Programme Description'!K167&lt;&gt;H$5,'Programme Description'!K167&lt;&gt;H$6,'Programme Description'!K167&lt;&gt;H$7),"y","n")</f>
        <v>n</v>
      </c>
      <c r="W169">
        <f>IF('Programme Description'!D167='DATA VALIDATION'!$D$4,1,IF('Programme Description'!D167='DATA VALIDATION'!$D$5,2,IF('Programme Description'!D167&lt;&gt;"",3,0)))</f>
        <v>0</v>
      </c>
      <c r="X169" t="str">
        <f t="shared" si="25"/>
        <v>y</v>
      </c>
      <c r="Y169" t="str">
        <f t="shared" si="26"/>
        <v>n</v>
      </c>
      <c r="Z169" t="str">
        <f>IF(AND('Programme Description'!D167='DATA VALIDATION'!$D$5,'DATA VALIDATION'!Y169="n"),"n","y")</f>
        <v>y</v>
      </c>
      <c r="AA169" t="str">
        <f t="shared" si="27"/>
        <v>n</v>
      </c>
      <c r="AB169" t="str">
        <f t="shared" si="28"/>
        <v>y</v>
      </c>
      <c r="AC169" t="str">
        <f t="shared" si="29"/>
        <v>y</v>
      </c>
      <c r="AE169" t="str">
        <f>IF(AND(A169&gt;0,'Programme Description'!D167=""),"y","n")</f>
        <v>n</v>
      </c>
      <c r="AF169" t="str">
        <f>IF(OR(AND('Programme Description'!D167='DATA VALIDATION'!$D$4,'Programme Description'!E167=""),AND('Programme Description'!D167&lt;&gt;'DATA VALIDATION'!$D$4,'Programme Description'!E167&lt;&gt;"")),"y","n")</f>
        <v>n</v>
      </c>
      <c r="AG169" t="str">
        <f>IF(OR(AND('Programme Description'!D167='DATA VALIDATION'!$D$4,'Programme Description'!F167=""),AND('Programme Description'!D167&lt;&gt;'DATA VALIDATION'!$D$4,'Programme Description'!F167&lt;&gt;"")),"y","n")</f>
        <v>n</v>
      </c>
      <c r="AH169" t="str">
        <f>IF(OR(AND(OR('Programme Description'!D167='DATA VALIDATION'!$D$4,'Programme Description'!D167='DATA VALIDATION'!$D$5),'Programme Description'!G167=""),AND(OR('Programme Description'!D167='DATA VALIDATION'!$D$4,'Programme Description'!D167&lt;&gt;'DATA VALIDATION'!$D$5),'Programme Description'!G167&lt;&gt;"")),"y","n")</f>
        <v>n</v>
      </c>
      <c r="AI169" t="str">
        <f>IF(OR(AND('Programme Description'!D167='DATA VALIDATION'!$D$4,'Programme Description'!H167=""),AND('Programme Description'!D167&lt;&gt;'DATA VALIDATION'!$D$4,'Programme Description'!H167&lt;&gt;"")),"y","n")</f>
        <v>n</v>
      </c>
      <c r="AJ169" t="str">
        <f>IF(OR(AND(OR('Programme Description'!D167='DATA VALIDATION'!$D$4,'Programme Description'!D167='DATA VALIDATION'!$D$5),'Programme Description'!I167=""),AND(OR('Programme Description'!D167='DATA VALIDATION'!$D$4,'Programme Description'!D167&lt;&gt;'DATA VALIDATION'!$D$5),'Programme Description'!I167&lt;&gt;"")),"y","n")</f>
        <v>n</v>
      </c>
      <c r="AK169" t="str">
        <f>IF(OR(AND('Programme Description'!D167='DATA VALIDATION'!$D$4,'Programme Description'!J167=""),AND('Programme Description'!D167&lt;&gt;'DATA VALIDATION'!$D$4,'Programme Description'!J167&lt;&gt;"")),"y","n")</f>
        <v>n</v>
      </c>
      <c r="AL169" t="str">
        <f>IF(OR(AND('Programme Description'!D167='DATA VALIDATION'!$D$4,'Programme Description'!K167=""),AND('Programme Description'!D167&lt;&gt;'DATA VALIDATION'!$D$4,'Programme Description'!K167&lt;&gt;"")),"y","n")</f>
        <v>n</v>
      </c>
    </row>
    <row r="170" spans="1:38">
      <c r="A170">
        <f t="shared" si="20"/>
        <v>0</v>
      </c>
      <c r="B170">
        <f t="shared" si="21"/>
        <v>1</v>
      </c>
      <c r="C170">
        <f>IF('Programme Description'!B168="",0,1)</f>
        <v>0</v>
      </c>
      <c r="D170">
        <f>IF('Programme Description'!C168="",0,1)</f>
        <v>0</v>
      </c>
      <c r="E170">
        <f>IF('Programme Description'!D168="",0,1)</f>
        <v>0</v>
      </c>
      <c r="F170">
        <f>IF('Programme Description'!E168="",0,1)</f>
        <v>0</v>
      </c>
      <c r="G170">
        <f>IF('Programme Description'!F168="",0,1)</f>
        <v>0</v>
      </c>
      <c r="H170">
        <f>IF('Programme Description'!G168="",0,1)</f>
        <v>0</v>
      </c>
      <c r="I170">
        <f>IF('Programme Description'!H168="",0,1)</f>
        <v>0</v>
      </c>
      <c r="J170">
        <f>IF('Programme Description'!I168="",0,1)</f>
        <v>0</v>
      </c>
      <c r="K170">
        <f>IF('Programme Description'!J168="",0,1)</f>
        <v>0</v>
      </c>
      <c r="L170">
        <f>IF('Programme Description'!K168="",0,1)</f>
        <v>0</v>
      </c>
      <c r="M170" t="str">
        <f t="shared" si="22"/>
        <v>n</v>
      </c>
      <c r="N170" t="str">
        <f t="shared" si="23"/>
        <v>n</v>
      </c>
      <c r="O170" t="str">
        <f>IF('Programme Description'!B170&gt;1,IF(('Programme Description'!B168='Programme Description'!B167+1),"y","n"),"n")</f>
        <v>n</v>
      </c>
      <c r="P170">
        <f t="shared" si="24"/>
        <v>0</v>
      </c>
      <c r="Q170" t="str">
        <f>IF(AND('Programme Description'!B168&lt;&gt;C$3,'Programme Description'!B168&lt;&gt;C$4,'Programme Description'!B168&lt;&gt;C$5,'Programme Description'!B168&lt;&gt;C$6,'Programme Description'!B168&lt;&gt;C$7,'Programme Description'!B168&lt;&gt;C$8),"y","n")</f>
        <v>n</v>
      </c>
      <c r="R170" t="str">
        <f>IF(AND('Programme Description'!D168&lt;&gt;D$3,'Programme Description'!D168&lt;&gt;D$4,'Programme Description'!D168&lt;&gt;D$5,'Programme Description'!D168&lt;&gt;D$6,'Programme Description'!D168&lt;&gt;D$7,'Programme Description'!D168&lt;&gt;D$8),"y","n")</f>
        <v>n</v>
      </c>
      <c r="S170" t="str">
        <f>IF(AND('Programme Description'!E168&lt;&gt;E$3,'Programme Description'!E168&lt;&gt;E$4,'Programme Description'!E168&lt;&gt;E$5,'Programme Description'!E168&lt;&gt;E$6,'Programme Description'!E168&lt;&gt;E$7,'Programme Description'!E168&lt;&gt;E$8),"y","n")</f>
        <v>n</v>
      </c>
      <c r="T170" t="str">
        <f>IF(AND('Programme Description'!F168&lt;&gt;F$3,'Programme Description'!F168&lt;&gt;F$4,'Programme Description'!F168&lt;&gt;F$5),"y","n")</f>
        <v>n</v>
      </c>
      <c r="U170" t="str">
        <f>IF(AND('Programme Description'!H168&lt;&gt;G$3,'Programme Description'!H168&lt;&gt;G$4,'Programme Description'!H168&lt;&gt;G$5),"y","n")</f>
        <v>n</v>
      </c>
      <c r="V170" t="str">
        <f>IF(AND('Programme Description'!K168&lt;&gt;H$3,'Programme Description'!K168&lt;&gt;H$4,'Programme Description'!K168&lt;&gt;H$5,'Programme Description'!K168&lt;&gt;H$6,'Programme Description'!K168&lt;&gt;H$7),"y","n")</f>
        <v>n</v>
      </c>
      <c r="W170">
        <f>IF('Programme Description'!D168='DATA VALIDATION'!$D$4,1,IF('Programme Description'!D168='DATA VALIDATION'!$D$5,2,IF('Programme Description'!D168&lt;&gt;"",3,0)))</f>
        <v>0</v>
      </c>
      <c r="X170" t="str">
        <f t="shared" si="25"/>
        <v>y</v>
      </c>
      <c r="Y170" t="str">
        <f t="shared" si="26"/>
        <v>n</v>
      </c>
      <c r="Z170" t="str">
        <f>IF(AND('Programme Description'!D168='DATA VALIDATION'!$D$5,'DATA VALIDATION'!Y170="n"),"n","y")</f>
        <v>y</v>
      </c>
      <c r="AA170" t="str">
        <f t="shared" si="27"/>
        <v>n</v>
      </c>
      <c r="AB170" t="str">
        <f t="shared" si="28"/>
        <v>y</v>
      </c>
      <c r="AC170" t="str">
        <f t="shared" si="29"/>
        <v>y</v>
      </c>
      <c r="AE170" t="str">
        <f>IF(AND(A170&gt;0,'Programme Description'!D168=""),"y","n")</f>
        <v>n</v>
      </c>
      <c r="AF170" t="str">
        <f>IF(OR(AND('Programme Description'!D168='DATA VALIDATION'!$D$4,'Programme Description'!E168=""),AND('Programme Description'!D168&lt;&gt;'DATA VALIDATION'!$D$4,'Programme Description'!E168&lt;&gt;"")),"y","n")</f>
        <v>n</v>
      </c>
      <c r="AG170" t="str">
        <f>IF(OR(AND('Programme Description'!D168='DATA VALIDATION'!$D$4,'Programme Description'!F168=""),AND('Programme Description'!D168&lt;&gt;'DATA VALIDATION'!$D$4,'Programme Description'!F168&lt;&gt;"")),"y","n")</f>
        <v>n</v>
      </c>
      <c r="AH170" t="str">
        <f>IF(OR(AND(OR('Programme Description'!D168='DATA VALIDATION'!$D$4,'Programme Description'!D168='DATA VALIDATION'!$D$5),'Programme Description'!G168=""),AND(OR('Programme Description'!D168='DATA VALIDATION'!$D$4,'Programme Description'!D168&lt;&gt;'DATA VALIDATION'!$D$5),'Programme Description'!G168&lt;&gt;"")),"y","n")</f>
        <v>n</v>
      </c>
      <c r="AI170" t="str">
        <f>IF(OR(AND('Programme Description'!D168='DATA VALIDATION'!$D$4,'Programme Description'!H168=""),AND('Programme Description'!D168&lt;&gt;'DATA VALIDATION'!$D$4,'Programme Description'!H168&lt;&gt;"")),"y","n")</f>
        <v>n</v>
      </c>
      <c r="AJ170" t="str">
        <f>IF(OR(AND(OR('Programme Description'!D168='DATA VALIDATION'!$D$4,'Programme Description'!D168='DATA VALIDATION'!$D$5),'Programme Description'!I168=""),AND(OR('Programme Description'!D168='DATA VALIDATION'!$D$4,'Programme Description'!D168&lt;&gt;'DATA VALIDATION'!$D$5),'Programme Description'!I168&lt;&gt;"")),"y","n")</f>
        <v>n</v>
      </c>
      <c r="AK170" t="str">
        <f>IF(OR(AND('Programme Description'!D168='DATA VALIDATION'!$D$4,'Programme Description'!J168=""),AND('Programme Description'!D168&lt;&gt;'DATA VALIDATION'!$D$4,'Programme Description'!J168&lt;&gt;"")),"y","n")</f>
        <v>n</v>
      </c>
      <c r="AL170" t="str">
        <f>IF(OR(AND('Programme Description'!D168='DATA VALIDATION'!$D$4,'Programme Description'!K168=""),AND('Programme Description'!D168&lt;&gt;'DATA VALIDATION'!$D$4,'Programme Description'!K168&lt;&gt;"")),"y","n")</f>
        <v>n</v>
      </c>
    </row>
    <row r="171" spans="1:38">
      <c r="A171">
        <f t="shared" si="20"/>
        <v>0</v>
      </c>
      <c r="B171">
        <f t="shared" si="21"/>
        <v>1</v>
      </c>
      <c r="C171">
        <f>IF('Programme Description'!B169="",0,1)</f>
        <v>0</v>
      </c>
      <c r="D171">
        <f>IF('Programme Description'!C169="",0,1)</f>
        <v>0</v>
      </c>
      <c r="E171">
        <f>IF('Programme Description'!D169="",0,1)</f>
        <v>0</v>
      </c>
      <c r="F171">
        <f>IF('Programme Description'!E169="",0,1)</f>
        <v>0</v>
      </c>
      <c r="G171">
        <f>IF('Programme Description'!F169="",0,1)</f>
        <v>0</v>
      </c>
      <c r="H171">
        <f>IF('Programme Description'!G169="",0,1)</f>
        <v>0</v>
      </c>
      <c r="I171">
        <f>IF('Programme Description'!H169="",0,1)</f>
        <v>0</v>
      </c>
      <c r="J171">
        <f>IF('Programme Description'!I169="",0,1)</f>
        <v>0</v>
      </c>
      <c r="K171">
        <f>IF('Programme Description'!J169="",0,1)</f>
        <v>0</v>
      </c>
      <c r="L171">
        <f>IF('Programme Description'!K169="",0,1)</f>
        <v>0</v>
      </c>
      <c r="M171" t="str">
        <f t="shared" si="22"/>
        <v>n</v>
      </c>
      <c r="N171" t="str">
        <f t="shared" si="23"/>
        <v>n</v>
      </c>
      <c r="O171" t="str">
        <f>IF('Programme Description'!B171&gt;1,IF(('Programme Description'!B169='Programme Description'!B168+1),"y","n"),"n")</f>
        <v>n</v>
      </c>
      <c r="P171">
        <f t="shared" si="24"/>
        <v>0</v>
      </c>
      <c r="Q171" t="str">
        <f>IF(AND('Programme Description'!B169&lt;&gt;C$3,'Programme Description'!B169&lt;&gt;C$4,'Programme Description'!B169&lt;&gt;C$5,'Programme Description'!B169&lt;&gt;C$6,'Programme Description'!B169&lt;&gt;C$7,'Programme Description'!B169&lt;&gt;C$8),"y","n")</f>
        <v>n</v>
      </c>
      <c r="R171" t="str">
        <f>IF(AND('Programme Description'!D169&lt;&gt;D$3,'Programme Description'!D169&lt;&gt;D$4,'Programme Description'!D169&lt;&gt;D$5,'Programme Description'!D169&lt;&gt;D$6,'Programme Description'!D169&lt;&gt;D$7,'Programme Description'!D169&lt;&gt;D$8),"y","n")</f>
        <v>n</v>
      </c>
      <c r="S171" t="str">
        <f>IF(AND('Programme Description'!E169&lt;&gt;E$3,'Programme Description'!E169&lt;&gt;E$4,'Programme Description'!E169&lt;&gt;E$5,'Programme Description'!E169&lt;&gt;E$6,'Programme Description'!E169&lt;&gt;E$7,'Programme Description'!E169&lt;&gt;E$8),"y","n")</f>
        <v>n</v>
      </c>
      <c r="T171" t="str">
        <f>IF(AND('Programme Description'!F169&lt;&gt;F$3,'Programme Description'!F169&lt;&gt;F$4,'Programme Description'!F169&lt;&gt;F$5),"y","n")</f>
        <v>n</v>
      </c>
      <c r="U171" t="str">
        <f>IF(AND('Programme Description'!H169&lt;&gt;G$3,'Programme Description'!H169&lt;&gt;G$4,'Programme Description'!H169&lt;&gt;G$5),"y","n")</f>
        <v>n</v>
      </c>
      <c r="V171" t="str">
        <f>IF(AND('Programme Description'!K169&lt;&gt;H$3,'Programme Description'!K169&lt;&gt;H$4,'Programme Description'!K169&lt;&gt;H$5,'Programme Description'!K169&lt;&gt;H$6,'Programme Description'!K169&lt;&gt;H$7),"y","n")</f>
        <v>n</v>
      </c>
      <c r="W171">
        <f>IF('Programme Description'!D169='DATA VALIDATION'!$D$4,1,IF('Programme Description'!D169='DATA VALIDATION'!$D$5,2,IF('Programme Description'!D169&lt;&gt;"",3,0)))</f>
        <v>0</v>
      </c>
      <c r="X171" t="str">
        <f t="shared" si="25"/>
        <v>y</v>
      </c>
      <c r="Y171" t="str">
        <f t="shared" si="26"/>
        <v>n</v>
      </c>
      <c r="Z171" t="str">
        <f>IF(AND('Programme Description'!D169='DATA VALIDATION'!$D$5,'DATA VALIDATION'!Y171="n"),"n","y")</f>
        <v>y</v>
      </c>
      <c r="AA171" t="str">
        <f t="shared" si="27"/>
        <v>n</v>
      </c>
      <c r="AB171" t="str">
        <f t="shared" si="28"/>
        <v>y</v>
      </c>
      <c r="AC171" t="str">
        <f t="shared" si="29"/>
        <v>y</v>
      </c>
      <c r="AE171" t="str">
        <f>IF(AND(A171&gt;0,'Programme Description'!D169=""),"y","n")</f>
        <v>n</v>
      </c>
      <c r="AF171" t="str">
        <f>IF(OR(AND('Programme Description'!D169='DATA VALIDATION'!$D$4,'Programme Description'!E169=""),AND('Programme Description'!D169&lt;&gt;'DATA VALIDATION'!$D$4,'Programme Description'!E169&lt;&gt;"")),"y","n")</f>
        <v>n</v>
      </c>
      <c r="AG171" t="str">
        <f>IF(OR(AND('Programme Description'!D169='DATA VALIDATION'!$D$4,'Programme Description'!F169=""),AND('Programme Description'!D169&lt;&gt;'DATA VALIDATION'!$D$4,'Programme Description'!F169&lt;&gt;"")),"y","n")</f>
        <v>n</v>
      </c>
      <c r="AH171" t="str">
        <f>IF(OR(AND(OR('Programme Description'!D169='DATA VALIDATION'!$D$4,'Programme Description'!D169='DATA VALIDATION'!$D$5),'Programme Description'!G169=""),AND(OR('Programme Description'!D169='DATA VALIDATION'!$D$4,'Programme Description'!D169&lt;&gt;'DATA VALIDATION'!$D$5),'Programme Description'!G169&lt;&gt;"")),"y","n")</f>
        <v>n</v>
      </c>
      <c r="AI171" t="str">
        <f>IF(OR(AND('Programme Description'!D169='DATA VALIDATION'!$D$4,'Programme Description'!H169=""),AND('Programme Description'!D169&lt;&gt;'DATA VALIDATION'!$D$4,'Programme Description'!H169&lt;&gt;"")),"y","n")</f>
        <v>n</v>
      </c>
      <c r="AJ171" t="str">
        <f>IF(OR(AND(OR('Programme Description'!D169='DATA VALIDATION'!$D$4,'Programme Description'!D169='DATA VALIDATION'!$D$5),'Programme Description'!I169=""),AND(OR('Programme Description'!D169='DATA VALIDATION'!$D$4,'Programme Description'!D169&lt;&gt;'DATA VALIDATION'!$D$5),'Programme Description'!I169&lt;&gt;"")),"y","n")</f>
        <v>n</v>
      </c>
      <c r="AK171" t="str">
        <f>IF(OR(AND('Programme Description'!D169='DATA VALIDATION'!$D$4,'Programme Description'!J169=""),AND('Programme Description'!D169&lt;&gt;'DATA VALIDATION'!$D$4,'Programme Description'!J169&lt;&gt;"")),"y","n")</f>
        <v>n</v>
      </c>
      <c r="AL171" t="str">
        <f>IF(OR(AND('Programme Description'!D169='DATA VALIDATION'!$D$4,'Programme Description'!K169=""),AND('Programme Description'!D169&lt;&gt;'DATA VALIDATION'!$D$4,'Programme Description'!K169&lt;&gt;"")),"y","n")</f>
        <v>n</v>
      </c>
    </row>
    <row r="172" spans="1:38">
      <c r="A172">
        <f t="shared" si="20"/>
        <v>0</v>
      </c>
      <c r="B172">
        <f t="shared" si="21"/>
        <v>1</v>
      </c>
      <c r="C172">
        <f>IF('Programme Description'!B170="",0,1)</f>
        <v>0</v>
      </c>
      <c r="D172">
        <f>IF('Programme Description'!C170="",0,1)</f>
        <v>0</v>
      </c>
      <c r="E172">
        <f>IF('Programme Description'!D170="",0,1)</f>
        <v>0</v>
      </c>
      <c r="F172">
        <f>IF('Programme Description'!E170="",0,1)</f>
        <v>0</v>
      </c>
      <c r="G172">
        <f>IF('Programme Description'!F170="",0,1)</f>
        <v>0</v>
      </c>
      <c r="H172">
        <f>IF('Programme Description'!G170="",0,1)</f>
        <v>0</v>
      </c>
      <c r="I172">
        <f>IF('Programme Description'!H170="",0,1)</f>
        <v>0</v>
      </c>
      <c r="J172">
        <f>IF('Programme Description'!I170="",0,1)</f>
        <v>0</v>
      </c>
      <c r="K172">
        <f>IF('Programme Description'!J170="",0,1)</f>
        <v>0</v>
      </c>
      <c r="L172">
        <f>IF('Programme Description'!K170="",0,1)</f>
        <v>0</v>
      </c>
      <c r="M172" t="str">
        <f t="shared" si="22"/>
        <v>n</v>
      </c>
      <c r="N172" t="str">
        <f t="shared" si="23"/>
        <v>n</v>
      </c>
      <c r="O172" t="str">
        <f>IF('Programme Description'!B172&gt;1,IF(('Programme Description'!B170='Programme Description'!B169+1),"y","n"),"n")</f>
        <v>n</v>
      </c>
      <c r="P172">
        <f t="shared" si="24"/>
        <v>0</v>
      </c>
      <c r="Q172" t="str">
        <f>IF(AND('Programme Description'!B170&lt;&gt;C$3,'Programme Description'!B170&lt;&gt;C$4,'Programme Description'!B170&lt;&gt;C$5,'Programme Description'!B170&lt;&gt;C$6,'Programme Description'!B170&lt;&gt;C$7,'Programme Description'!B170&lt;&gt;C$8),"y","n")</f>
        <v>n</v>
      </c>
      <c r="R172" t="str">
        <f>IF(AND('Programme Description'!D170&lt;&gt;D$3,'Programme Description'!D170&lt;&gt;D$4,'Programme Description'!D170&lt;&gt;D$5,'Programme Description'!D170&lt;&gt;D$6,'Programme Description'!D170&lt;&gt;D$7,'Programme Description'!D170&lt;&gt;D$8),"y","n")</f>
        <v>n</v>
      </c>
      <c r="S172" t="str">
        <f>IF(AND('Programme Description'!E170&lt;&gt;E$3,'Programme Description'!E170&lt;&gt;E$4,'Programme Description'!E170&lt;&gt;E$5,'Programme Description'!E170&lt;&gt;E$6,'Programme Description'!E170&lt;&gt;E$7,'Programme Description'!E170&lt;&gt;E$8),"y","n")</f>
        <v>n</v>
      </c>
      <c r="T172" t="str">
        <f>IF(AND('Programme Description'!F170&lt;&gt;F$3,'Programme Description'!F170&lt;&gt;F$4,'Programme Description'!F170&lt;&gt;F$5),"y","n")</f>
        <v>n</v>
      </c>
      <c r="U172" t="str">
        <f>IF(AND('Programme Description'!H170&lt;&gt;G$3,'Programme Description'!H170&lt;&gt;G$4,'Programme Description'!H170&lt;&gt;G$5),"y","n")</f>
        <v>n</v>
      </c>
      <c r="V172" t="str">
        <f>IF(AND('Programme Description'!K170&lt;&gt;H$3,'Programme Description'!K170&lt;&gt;H$4,'Programme Description'!K170&lt;&gt;H$5,'Programme Description'!K170&lt;&gt;H$6,'Programme Description'!K170&lt;&gt;H$7),"y","n")</f>
        <v>n</v>
      </c>
      <c r="W172">
        <f>IF('Programme Description'!D170='DATA VALIDATION'!$D$4,1,IF('Programme Description'!D170='DATA VALIDATION'!$D$5,2,IF('Programme Description'!D170&lt;&gt;"",3,0)))</f>
        <v>0</v>
      </c>
      <c r="X172" t="str">
        <f t="shared" si="25"/>
        <v>y</v>
      </c>
      <c r="Y172" t="str">
        <f t="shared" si="26"/>
        <v>n</v>
      </c>
      <c r="Z172" t="str">
        <f>IF(AND('Programme Description'!D170='DATA VALIDATION'!$D$5,'DATA VALIDATION'!Y172="n"),"n","y")</f>
        <v>y</v>
      </c>
      <c r="AA172" t="str">
        <f t="shared" si="27"/>
        <v>n</v>
      </c>
      <c r="AB172" t="str">
        <f t="shared" si="28"/>
        <v>y</v>
      </c>
      <c r="AC172" t="str">
        <f t="shared" si="29"/>
        <v>y</v>
      </c>
      <c r="AE172" t="str">
        <f>IF(AND(A172&gt;0,'Programme Description'!D170=""),"y","n")</f>
        <v>n</v>
      </c>
      <c r="AF172" t="str">
        <f>IF(OR(AND('Programme Description'!D170='DATA VALIDATION'!$D$4,'Programme Description'!E170=""),AND('Programme Description'!D170&lt;&gt;'DATA VALIDATION'!$D$4,'Programme Description'!E170&lt;&gt;"")),"y","n")</f>
        <v>n</v>
      </c>
      <c r="AG172" t="str">
        <f>IF(OR(AND('Programme Description'!D170='DATA VALIDATION'!$D$4,'Programme Description'!F170=""),AND('Programme Description'!D170&lt;&gt;'DATA VALIDATION'!$D$4,'Programme Description'!F170&lt;&gt;"")),"y","n")</f>
        <v>n</v>
      </c>
      <c r="AH172" t="str">
        <f>IF(OR(AND(OR('Programme Description'!D170='DATA VALIDATION'!$D$4,'Programme Description'!D170='DATA VALIDATION'!$D$5),'Programme Description'!G170=""),AND(OR('Programme Description'!D170='DATA VALIDATION'!$D$4,'Programme Description'!D170&lt;&gt;'DATA VALIDATION'!$D$5),'Programme Description'!G170&lt;&gt;"")),"y","n")</f>
        <v>n</v>
      </c>
      <c r="AI172" t="str">
        <f>IF(OR(AND('Programme Description'!D170='DATA VALIDATION'!$D$4,'Programme Description'!H170=""),AND('Programme Description'!D170&lt;&gt;'DATA VALIDATION'!$D$4,'Programme Description'!H170&lt;&gt;"")),"y","n")</f>
        <v>n</v>
      </c>
      <c r="AJ172" t="str">
        <f>IF(OR(AND(OR('Programme Description'!D170='DATA VALIDATION'!$D$4,'Programme Description'!D170='DATA VALIDATION'!$D$5),'Programme Description'!I170=""),AND(OR('Programme Description'!D170='DATA VALIDATION'!$D$4,'Programme Description'!D170&lt;&gt;'DATA VALIDATION'!$D$5),'Programme Description'!I170&lt;&gt;"")),"y","n")</f>
        <v>n</v>
      </c>
      <c r="AK172" t="str">
        <f>IF(OR(AND('Programme Description'!D170='DATA VALIDATION'!$D$4,'Programme Description'!J170=""),AND('Programme Description'!D170&lt;&gt;'DATA VALIDATION'!$D$4,'Programme Description'!J170&lt;&gt;"")),"y","n")</f>
        <v>n</v>
      </c>
      <c r="AL172" t="str">
        <f>IF(OR(AND('Programme Description'!D170='DATA VALIDATION'!$D$4,'Programme Description'!K170=""),AND('Programme Description'!D170&lt;&gt;'DATA VALIDATION'!$D$4,'Programme Description'!K170&lt;&gt;"")),"y","n")</f>
        <v>n</v>
      </c>
    </row>
    <row r="173" spans="1:38">
      <c r="A173">
        <f t="shared" si="20"/>
        <v>0</v>
      </c>
      <c r="B173">
        <f t="shared" si="21"/>
        <v>1</v>
      </c>
      <c r="C173">
        <f>IF('Programme Description'!B171="",0,1)</f>
        <v>0</v>
      </c>
      <c r="D173">
        <f>IF('Programme Description'!C171="",0,1)</f>
        <v>0</v>
      </c>
      <c r="E173">
        <f>IF('Programme Description'!D171="",0,1)</f>
        <v>0</v>
      </c>
      <c r="F173">
        <f>IF('Programme Description'!E171="",0,1)</f>
        <v>0</v>
      </c>
      <c r="G173">
        <f>IF('Programme Description'!F171="",0,1)</f>
        <v>0</v>
      </c>
      <c r="H173">
        <f>IF('Programme Description'!G171="",0,1)</f>
        <v>0</v>
      </c>
      <c r="I173">
        <f>IF('Programme Description'!H171="",0,1)</f>
        <v>0</v>
      </c>
      <c r="J173">
        <f>IF('Programme Description'!I171="",0,1)</f>
        <v>0</v>
      </c>
      <c r="K173">
        <f>IF('Programme Description'!J171="",0,1)</f>
        <v>0</v>
      </c>
      <c r="L173">
        <f>IF('Programme Description'!K171="",0,1)</f>
        <v>0</v>
      </c>
      <c r="M173" t="str">
        <f t="shared" si="22"/>
        <v>n</v>
      </c>
      <c r="N173" t="str">
        <f t="shared" si="23"/>
        <v>n</v>
      </c>
      <c r="O173" t="str">
        <f>IF('Programme Description'!B173&gt;1,IF(('Programme Description'!B171='Programme Description'!B170+1),"y","n"),"n")</f>
        <v>n</v>
      </c>
      <c r="P173">
        <f t="shared" si="24"/>
        <v>0</v>
      </c>
      <c r="Q173" t="str">
        <f>IF(AND('Programme Description'!B171&lt;&gt;C$3,'Programme Description'!B171&lt;&gt;C$4,'Programme Description'!B171&lt;&gt;C$5,'Programme Description'!B171&lt;&gt;C$6,'Programme Description'!B171&lt;&gt;C$7,'Programme Description'!B171&lt;&gt;C$8),"y","n")</f>
        <v>n</v>
      </c>
      <c r="R173" t="str">
        <f>IF(AND('Programme Description'!D171&lt;&gt;D$3,'Programme Description'!D171&lt;&gt;D$4,'Programme Description'!D171&lt;&gt;D$5,'Programme Description'!D171&lt;&gt;D$6,'Programme Description'!D171&lt;&gt;D$7,'Programme Description'!D171&lt;&gt;D$8),"y","n")</f>
        <v>n</v>
      </c>
      <c r="S173" t="str">
        <f>IF(AND('Programme Description'!E171&lt;&gt;E$3,'Programme Description'!E171&lt;&gt;E$4,'Programme Description'!E171&lt;&gt;E$5,'Programme Description'!E171&lt;&gt;E$6,'Programme Description'!E171&lt;&gt;E$7,'Programme Description'!E171&lt;&gt;E$8),"y","n")</f>
        <v>n</v>
      </c>
      <c r="T173" t="str">
        <f>IF(AND('Programme Description'!F171&lt;&gt;F$3,'Programme Description'!F171&lt;&gt;F$4,'Programme Description'!F171&lt;&gt;F$5),"y","n")</f>
        <v>n</v>
      </c>
      <c r="U173" t="str">
        <f>IF(AND('Programme Description'!H171&lt;&gt;G$3,'Programme Description'!H171&lt;&gt;G$4,'Programme Description'!H171&lt;&gt;G$5),"y","n")</f>
        <v>n</v>
      </c>
      <c r="V173" t="str">
        <f>IF(AND('Programme Description'!K171&lt;&gt;H$3,'Programme Description'!K171&lt;&gt;H$4,'Programme Description'!K171&lt;&gt;H$5,'Programme Description'!K171&lt;&gt;H$6,'Programme Description'!K171&lt;&gt;H$7),"y","n")</f>
        <v>n</v>
      </c>
      <c r="W173">
        <f>IF('Programme Description'!D171='DATA VALIDATION'!$D$4,1,IF('Programme Description'!D171='DATA VALIDATION'!$D$5,2,IF('Programme Description'!D171&lt;&gt;"",3,0)))</f>
        <v>0</v>
      </c>
      <c r="X173" t="str">
        <f t="shared" si="25"/>
        <v>y</v>
      </c>
      <c r="Y173" t="str">
        <f t="shared" si="26"/>
        <v>n</v>
      </c>
      <c r="Z173" t="str">
        <f>IF(AND('Programme Description'!D171='DATA VALIDATION'!$D$5,'DATA VALIDATION'!Y173="n"),"n","y")</f>
        <v>y</v>
      </c>
      <c r="AA173" t="str">
        <f t="shared" si="27"/>
        <v>n</v>
      </c>
      <c r="AB173" t="str">
        <f t="shared" si="28"/>
        <v>y</v>
      </c>
      <c r="AC173" t="str">
        <f t="shared" si="29"/>
        <v>y</v>
      </c>
      <c r="AE173" t="str">
        <f>IF(AND(A173&gt;0,'Programme Description'!D171=""),"y","n")</f>
        <v>n</v>
      </c>
      <c r="AF173" t="str">
        <f>IF(OR(AND('Programme Description'!D171='DATA VALIDATION'!$D$4,'Programme Description'!E171=""),AND('Programme Description'!D171&lt;&gt;'DATA VALIDATION'!$D$4,'Programme Description'!E171&lt;&gt;"")),"y","n")</f>
        <v>n</v>
      </c>
      <c r="AG173" t="str">
        <f>IF(OR(AND('Programme Description'!D171='DATA VALIDATION'!$D$4,'Programme Description'!F171=""),AND('Programme Description'!D171&lt;&gt;'DATA VALIDATION'!$D$4,'Programme Description'!F171&lt;&gt;"")),"y","n")</f>
        <v>n</v>
      </c>
      <c r="AH173" t="str">
        <f>IF(OR(AND(OR('Programme Description'!D171='DATA VALIDATION'!$D$4,'Programme Description'!D171='DATA VALIDATION'!$D$5),'Programme Description'!G171=""),AND(OR('Programme Description'!D171='DATA VALIDATION'!$D$4,'Programme Description'!D171&lt;&gt;'DATA VALIDATION'!$D$5),'Programme Description'!G171&lt;&gt;"")),"y","n")</f>
        <v>n</v>
      </c>
      <c r="AI173" t="str">
        <f>IF(OR(AND('Programme Description'!D171='DATA VALIDATION'!$D$4,'Programme Description'!H171=""),AND('Programme Description'!D171&lt;&gt;'DATA VALIDATION'!$D$4,'Programme Description'!H171&lt;&gt;"")),"y","n")</f>
        <v>n</v>
      </c>
      <c r="AJ173" t="str">
        <f>IF(OR(AND(OR('Programme Description'!D171='DATA VALIDATION'!$D$4,'Programme Description'!D171='DATA VALIDATION'!$D$5),'Programme Description'!I171=""),AND(OR('Programme Description'!D171='DATA VALIDATION'!$D$4,'Programme Description'!D171&lt;&gt;'DATA VALIDATION'!$D$5),'Programme Description'!I171&lt;&gt;"")),"y","n")</f>
        <v>n</v>
      </c>
      <c r="AK173" t="str">
        <f>IF(OR(AND('Programme Description'!D171='DATA VALIDATION'!$D$4,'Programme Description'!J171=""),AND('Programme Description'!D171&lt;&gt;'DATA VALIDATION'!$D$4,'Programme Description'!J171&lt;&gt;"")),"y","n")</f>
        <v>n</v>
      </c>
      <c r="AL173" t="str">
        <f>IF(OR(AND('Programme Description'!D171='DATA VALIDATION'!$D$4,'Programme Description'!K171=""),AND('Programme Description'!D171&lt;&gt;'DATA VALIDATION'!$D$4,'Programme Description'!K171&lt;&gt;"")),"y","n")</f>
        <v>n</v>
      </c>
    </row>
    <row r="174" spans="1:38">
      <c r="A174">
        <f t="shared" si="20"/>
        <v>0</v>
      </c>
      <c r="B174">
        <f t="shared" si="21"/>
        <v>1</v>
      </c>
      <c r="C174">
        <f>IF('Programme Description'!B172="",0,1)</f>
        <v>0</v>
      </c>
      <c r="D174">
        <f>IF('Programme Description'!C172="",0,1)</f>
        <v>0</v>
      </c>
      <c r="E174">
        <f>IF('Programme Description'!D172="",0,1)</f>
        <v>0</v>
      </c>
      <c r="F174">
        <f>IF('Programme Description'!E172="",0,1)</f>
        <v>0</v>
      </c>
      <c r="G174">
        <f>IF('Programme Description'!F172="",0,1)</f>
        <v>0</v>
      </c>
      <c r="H174">
        <f>IF('Programme Description'!G172="",0,1)</f>
        <v>0</v>
      </c>
      <c r="I174">
        <f>IF('Programme Description'!H172="",0,1)</f>
        <v>0</v>
      </c>
      <c r="J174">
        <f>IF('Programme Description'!I172="",0,1)</f>
        <v>0</v>
      </c>
      <c r="K174">
        <f>IF('Programme Description'!J172="",0,1)</f>
        <v>0</v>
      </c>
      <c r="L174">
        <f>IF('Programme Description'!K172="",0,1)</f>
        <v>0</v>
      </c>
      <c r="M174" t="str">
        <f t="shared" si="22"/>
        <v>n</v>
      </c>
      <c r="N174" t="str">
        <f t="shared" si="23"/>
        <v>n</v>
      </c>
      <c r="O174" t="str">
        <f>IF('Programme Description'!B174&gt;1,IF(('Programme Description'!B172='Programme Description'!B171+1),"y","n"),"n")</f>
        <v>n</v>
      </c>
      <c r="P174">
        <f t="shared" si="24"/>
        <v>0</v>
      </c>
      <c r="Q174" t="str">
        <f>IF(AND('Programme Description'!B172&lt;&gt;C$3,'Programme Description'!B172&lt;&gt;C$4,'Programme Description'!B172&lt;&gt;C$5,'Programme Description'!B172&lt;&gt;C$6,'Programme Description'!B172&lt;&gt;C$7,'Programme Description'!B172&lt;&gt;C$8),"y","n")</f>
        <v>n</v>
      </c>
      <c r="R174" t="str">
        <f>IF(AND('Programme Description'!D172&lt;&gt;D$3,'Programme Description'!D172&lt;&gt;D$4,'Programme Description'!D172&lt;&gt;D$5,'Programme Description'!D172&lt;&gt;D$6,'Programme Description'!D172&lt;&gt;D$7,'Programme Description'!D172&lt;&gt;D$8),"y","n")</f>
        <v>n</v>
      </c>
      <c r="S174" t="str">
        <f>IF(AND('Programme Description'!E172&lt;&gt;E$3,'Programme Description'!E172&lt;&gt;E$4,'Programme Description'!E172&lt;&gt;E$5,'Programme Description'!E172&lt;&gt;E$6,'Programme Description'!E172&lt;&gt;E$7,'Programme Description'!E172&lt;&gt;E$8),"y","n")</f>
        <v>n</v>
      </c>
      <c r="T174" t="str">
        <f>IF(AND('Programme Description'!F172&lt;&gt;F$3,'Programme Description'!F172&lt;&gt;F$4,'Programme Description'!F172&lt;&gt;F$5),"y","n")</f>
        <v>n</v>
      </c>
      <c r="U174" t="str">
        <f>IF(AND('Programme Description'!H172&lt;&gt;G$3,'Programme Description'!H172&lt;&gt;G$4,'Programme Description'!H172&lt;&gt;G$5),"y","n")</f>
        <v>n</v>
      </c>
      <c r="V174" t="str">
        <f>IF(AND('Programme Description'!K172&lt;&gt;H$3,'Programme Description'!K172&lt;&gt;H$4,'Programme Description'!K172&lt;&gt;H$5,'Programme Description'!K172&lt;&gt;H$6,'Programme Description'!K172&lt;&gt;H$7),"y","n")</f>
        <v>n</v>
      </c>
      <c r="W174">
        <f>IF('Programme Description'!D172='DATA VALIDATION'!$D$4,1,IF('Programme Description'!D172='DATA VALIDATION'!$D$5,2,IF('Programme Description'!D172&lt;&gt;"",3,0)))</f>
        <v>0</v>
      </c>
      <c r="X174" t="str">
        <f t="shared" si="25"/>
        <v>y</v>
      </c>
      <c r="Y174" t="str">
        <f t="shared" si="26"/>
        <v>n</v>
      </c>
      <c r="Z174" t="str">
        <f>IF(AND('Programme Description'!D172='DATA VALIDATION'!$D$5,'DATA VALIDATION'!Y174="n"),"n","y")</f>
        <v>y</v>
      </c>
      <c r="AA174" t="str">
        <f t="shared" si="27"/>
        <v>n</v>
      </c>
      <c r="AB174" t="str">
        <f t="shared" si="28"/>
        <v>y</v>
      </c>
      <c r="AC174" t="str">
        <f t="shared" si="29"/>
        <v>y</v>
      </c>
      <c r="AE174" t="str">
        <f>IF(AND(A174&gt;0,'Programme Description'!D172=""),"y","n")</f>
        <v>n</v>
      </c>
      <c r="AF174" t="str">
        <f>IF(OR(AND('Programme Description'!D172='DATA VALIDATION'!$D$4,'Programme Description'!E172=""),AND('Programme Description'!D172&lt;&gt;'DATA VALIDATION'!$D$4,'Programme Description'!E172&lt;&gt;"")),"y","n")</f>
        <v>n</v>
      </c>
      <c r="AG174" t="str">
        <f>IF(OR(AND('Programme Description'!D172='DATA VALIDATION'!$D$4,'Programme Description'!F172=""),AND('Programme Description'!D172&lt;&gt;'DATA VALIDATION'!$D$4,'Programme Description'!F172&lt;&gt;"")),"y","n")</f>
        <v>n</v>
      </c>
      <c r="AH174" t="str">
        <f>IF(OR(AND(OR('Programme Description'!D172='DATA VALIDATION'!$D$4,'Programme Description'!D172='DATA VALIDATION'!$D$5),'Programme Description'!G172=""),AND(OR('Programme Description'!D172='DATA VALIDATION'!$D$4,'Programme Description'!D172&lt;&gt;'DATA VALIDATION'!$D$5),'Programme Description'!G172&lt;&gt;"")),"y","n")</f>
        <v>n</v>
      </c>
      <c r="AI174" t="str">
        <f>IF(OR(AND('Programme Description'!D172='DATA VALIDATION'!$D$4,'Programme Description'!H172=""),AND('Programme Description'!D172&lt;&gt;'DATA VALIDATION'!$D$4,'Programme Description'!H172&lt;&gt;"")),"y","n")</f>
        <v>n</v>
      </c>
      <c r="AJ174" t="str">
        <f>IF(OR(AND(OR('Programme Description'!D172='DATA VALIDATION'!$D$4,'Programme Description'!D172='DATA VALIDATION'!$D$5),'Programme Description'!I172=""),AND(OR('Programme Description'!D172='DATA VALIDATION'!$D$4,'Programme Description'!D172&lt;&gt;'DATA VALIDATION'!$D$5),'Programme Description'!I172&lt;&gt;"")),"y","n")</f>
        <v>n</v>
      </c>
      <c r="AK174" t="str">
        <f>IF(OR(AND('Programme Description'!D172='DATA VALIDATION'!$D$4,'Programme Description'!J172=""),AND('Programme Description'!D172&lt;&gt;'DATA VALIDATION'!$D$4,'Programme Description'!J172&lt;&gt;"")),"y","n")</f>
        <v>n</v>
      </c>
      <c r="AL174" t="str">
        <f>IF(OR(AND('Programme Description'!D172='DATA VALIDATION'!$D$4,'Programme Description'!K172=""),AND('Programme Description'!D172&lt;&gt;'DATA VALIDATION'!$D$4,'Programme Description'!K172&lt;&gt;"")),"y","n")</f>
        <v>n</v>
      </c>
    </row>
    <row r="175" spans="1:38">
      <c r="A175">
        <f t="shared" si="20"/>
        <v>0</v>
      </c>
      <c r="B175">
        <f t="shared" si="21"/>
        <v>1</v>
      </c>
      <c r="C175">
        <f>IF('Programme Description'!B173="",0,1)</f>
        <v>0</v>
      </c>
      <c r="D175">
        <f>IF('Programme Description'!C173="",0,1)</f>
        <v>0</v>
      </c>
      <c r="E175">
        <f>IF('Programme Description'!D173="",0,1)</f>
        <v>0</v>
      </c>
      <c r="F175">
        <f>IF('Programme Description'!E173="",0,1)</f>
        <v>0</v>
      </c>
      <c r="G175">
        <f>IF('Programme Description'!F173="",0,1)</f>
        <v>0</v>
      </c>
      <c r="H175">
        <f>IF('Programme Description'!G173="",0,1)</f>
        <v>0</v>
      </c>
      <c r="I175">
        <f>IF('Programme Description'!H173="",0,1)</f>
        <v>0</v>
      </c>
      <c r="J175">
        <f>IF('Programme Description'!I173="",0,1)</f>
        <v>0</v>
      </c>
      <c r="K175">
        <f>IF('Programme Description'!J173="",0,1)</f>
        <v>0</v>
      </c>
      <c r="L175">
        <f>IF('Programme Description'!K173="",0,1)</f>
        <v>0</v>
      </c>
      <c r="M175" t="str">
        <f t="shared" si="22"/>
        <v>n</v>
      </c>
      <c r="N175" t="str">
        <f t="shared" si="23"/>
        <v>n</v>
      </c>
      <c r="O175" t="str">
        <f>IF('Programme Description'!B175&gt;1,IF(('Programme Description'!B173='Programme Description'!B172+1),"y","n"),"n")</f>
        <v>n</v>
      </c>
      <c r="P175">
        <f t="shared" si="24"/>
        <v>0</v>
      </c>
      <c r="Q175" t="str">
        <f>IF(AND('Programme Description'!B173&lt;&gt;C$3,'Programme Description'!B173&lt;&gt;C$4,'Programme Description'!B173&lt;&gt;C$5,'Programme Description'!B173&lt;&gt;C$6,'Programme Description'!B173&lt;&gt;C$7,'Programme Description'!B173&lt;&gt;C$8),"y","n")</f>
        <v>n</v>
      </c>
      <c r="R175" t="str">
        <f>IF(AND('Programme Description'!D173&lt;&gt;D$3,'Programme Description'!D173&lt;&gt;D$4,'Programme Description'!D173&lt;&gt;D$5,'Programme Description'!D173&lt;&gt;D$6,'Programme Description'!D173&lt;&gt;D$7,'Programme Description'!D173&lt;&gt;D$8),"y","n")</f>
        <v>n</v>
      </c>
      <c r="S175" t="str">
        <f>IF(AND('Programme Description'!E173&lt;&gt;E$3,'Programme Description'!E173&lt;&gt;E$4,'Programme Description'!E173&lt;&gt;E$5,'Programme Description'!E173&lt;&gt;E$6,'Programme Description'!E173&lt;&gt;E$7,'Programme Description'!E173&lt;&gt;E$8),"y","n")</f>
        <v>n</v>
      </c>
      <c r="T175" t="str">
        <f>IF(AND('Programme Description'!F173&lt;&gt;F$3,'Programme Description'!F173&lt;&gt;F$4,'Programme Description'!F173&lt;&gt;F$5),"y","n")</f>
        <v>n</v>
      </c>
      <c r="U175" t="str">
        <f>IF(AND('Programme Description'!H173&lt;&gt;G$3,'Programme Description'!H173&lt;&gt;G$4,'Programme Description'!H173&lt;&gt;G$5),"y","n")</f>
        <v>n</v>
      </c>
      <c r="V175" t="str">
        <f>IF(AND('Programme Description'!K173&lt;&gt;H$3,'Programme Description'!K173&lt;&gt;H$4,'Programme Description'!K173&lt;&gt;H$5,'Programme Description'!K173&lt;&gt;H$6,'Programme Description'!K173&lt;&gt;H$7),"y","n")</f>
        <v>n</v>
      </c>
      <c r="W175">
        <f>IF('Programme Description'!D173='DATA VALIDATION'!$D$4,1,IF('Programme Description'!D173='DATA VALIDATION'!$D$5,2,IF('Programme Description'!D173&lt;&gt;"",3,0)))</f>
        <v>0</v>
      </c>
      <c r="X175" t="str">
        <f t="shared" si="25"/>
        <v>y</v>
      </c>
      <c r="Y175" t="str">
        <f t="shared" si="26"/>
        <v>n</v>
      </c>
      <c r="Z175" t="str">
        <f>IF(AND('Programme Description'!D173='DATA VALIDATION'!$D$5,'DATA VALIDATION'!Y175="n"),"n","y")</f>
        <v>y</v>
      </c>
      <c r="AA175" t="str">
        <f t="shared" si="27"/>
        <v>n</v>
      </c>
      <c r="AB175" t="str">
        <f t="shared" si="28"/>
        <v>y</v>
      </c>
      <c r="AC175" t="str">
        <f t="shared" si="29"/>
        <v>y</v>
      </c>
      <c r="AE175" t="str">
        <f>IF(AND(A175&gt;0,'Programme Description'!D173=""),"y","n")</f>
        <v>n</v>
      </c>
      <c r="AF175" t="str">
        <f>IF(OR(AND('Programme Description'!D173='DATA VALIDATION'!$D$4,'Programme Description'!E173=""),AND('Programme Description'!D173&lt;&gt;'DATA VALIDATION'!$D$4,'Programme Description'!E173&lt;&gt;"")),"y","n")</f>
        <v>n</v>
      </c>
      <c r="AG175" t="str">
        <f>IF(OR(AND('Programme Description'!D173='DATA VALIDATION'!$D$4,'Programme Description'!F173=""),AND('Programme Description'!D173&lt;&gt;'DATA VALIDATION'!$D$4,'Programme Description'!F173&lt;&gt;"")),"y","n")</f>
        <v>n</v>
      </c>
      <c r="AH175" t="str">
        <f>IF(OR(AND(OR('Programme Description'!D173='DATA VALIDATION'!$D$4,'Programme Description'!D173='DATA VALIDATION'!$D$5),'Programme Description'!G173=""),AND(OR('Programme Description'!D173='DATA VALIDATION'!$D$4,'Programme Description'!D173&lt;&gt;'DATA VALIDATION'!$D$5),'Programme Description'!G173&lt;&gt;"")),"y","n")</f>
        <v>n</v>
      </c>
      <c r="AI175" t="str">
        <f>IF(OR(AND('Programme Description'!D173='DATA VALIDATION'!$D$4,'Programme Description'!H173=""),AND('Programme Description'!D173&lt;&gt;'DATA VALIDATION'!$D$4,'Programme Description'!H173&lt;&gt;"")),"y","n")</f>
        <v>n</v>
      </c>
      <c r="AJ175" t="str">
        <f>IF(OR(AND(OR('Programme Description'!D173='DATA VALIDATION'!$D$4,'Programme Description'!D173='DATA VALIDATION'!$D$5),'Programme Description'!I173=""),AND(OR('Programme Description'!D173='DATA VALIDATION'!$D$4,'Programme Description'!D173&lt;&gt;'DATA VALIDATION'!$D$5),'Programme Description'!I173&lt;&gt;"")),"y","n")</f>
        <v>n</v>
      </c>
      <c r="AK175" t="str">
        <f>IF(OR(AND('Programme Description'!D173='DATA VALIDATION'!$D$4,'Programme Description'!J173=""),AND('Programme Description'!D173&lt;&gt;'DATA VALIDATION'!$D$4,'Programme Description'!J173&lt;&gt;"")),"y","n")</f>
        <v>n</v>
      </c>
      <c r="AL175" t="str">
        <f>IF(OR(AND('Programme Description'!D173='DATA VALIDATION'!$D$4,'Programme Description'!K173=""),AND('Programme Description'!D173&lt;&gt;'DATA VALIDATION'!$D$4,'Programme Description'!K173&lt;&gt;"")),"y","n")</f>
        <v>n</v>
      </c>
    </row>
    <row r="176" spans="1:38">
      <c r="A176">
        <f t="shared" si="20"/>
        <v>0</v>
      </c>
      <c r="B176">
        <f t="shared" si="21"/>
        <v>1</v>
      </c>
      <c r="C176">
        <f>IF('Programme Description'!B174="",0,1)</f>
        <v>0</v>
      </c>
      <c r="D176">
        <f>IF('Programme Description'!C174="",0,1)</f>
        <v>0</v>
      </c>
      <c r="E176">
        <f>IF('Programme Description'!D174="",0,1)</f>
        <v>0</v>
      </c>
      <c r="F176">
        <f>IF('Programme Description'!E174="",0,1)</f>
        <v>0</v>
      </c>
      <c r="G176">
        <f>IF('Programme Description'!F174="",0,1)</f>
        <v>0</v>
      </c>
      <c r="H176">
        <f>IF('Programme Description'!G174="",0,1)</f>
        <v>0</v>
      </c>
      <c r="I176">
        <f>IF('Programme Description'!H174="",0,1)</f>
        <v>0</v>
      </c>
      <c r="J176">
        <f>IF('Programme Description'!I174="",0,1)</f>
        <v>0</v>
      </c>
      <c r="K176">
        <f>IF('Programme Description'!J174="",0,1)</f>
        <v>0</v>
      </c>
      <c r="L176">
        <f>IF('Programme Description'!K174="",0,1)</f>
        <v>0</v>
      </c>
      <c r="M176" t="str">
        <f t="shared" si="22"/>
        <v>n</v>
      </c>
      <c r="N176" t="str">
        <f t="shared" si="23"/>
        <v>n</v>
      </c>
      <c r="O176" t="str">
        <f>IF('Programme Description'!B176&gt;1,IF(('Programme Description'!B174='Programme Description'!B173+1),"y","n"),"n")</f>
        <v>n</v>
      </c>
      <c r="P176">
        <f t="shared" si="24"/>
        <v>0</v>
      </c>
      <c r="Q176" t="str">
        <f>IF(AND('Programme Description'!B174&lt;&gt;C$3,'Programme Description'!B174&lt;&gt;C$4,'Programme Description'!B174&lt;&gt;C$5,'Programme Description'!B174&lt;&gt;C$6,'Programme Description'!B174&lt;&gt;C$7,'Programme Description'!B174&lt;&gt;C$8),"y","n")</f>
        <v>n</v>
      </c>
      <c r="R176" t="str">
        <f>IF(AND('Programme Description'!D174&lt;&gt;D$3,'Programme Description'!D174&lt;&gt;D$4,'Programme Description'!D174&lt;&gt;D$5,'Programme Description'!D174&lt;&gt;D$6,'Programme Description'!D174&lt;&gt;D$7,'Programme Description'!D174&lt;&gt;D$8),"y","n")</f>
        <v>n</v>
      </c>
      <c r="S176" t="str">
        <f>IF(AND('Programme Description'!E174&lt;&gt;E$3,'Programme Description'!E174&lt;&gt;E$4,'Programme Description'!E174&lt;&gt;E$5,'Programme Description'!E174&lt;&gt;E$6,'Programme Description'!E174&lt;&gt;E$7,'Programme Description'!E174&lt;&gt;E$8),"y","n")</f>
        <v>n</v>
      </c>
      <c r="T176" t="str">
        <f>IF(AND('Programme Description'!F174&lt;&gt;F$3,'Programme Description'!F174&lt;&gt;F$4,'Programme Description'!F174&lt;&gt;F$5),"y","n")</f>
        <v>n</v>
      </c>
      <c r="U176" t="str">
        <f>IF(AND('Programme Description'!H174&lt;&gt;G$3,'Programme Description'!H174&lt;&gt;G$4,'Programme Description'!H174&lt;&gt;G$5),"y","n")</f>
        <v>n</v>
      </c>
      <c r="V176" t="str">
        <f>IF(AND('Programme Description'!K174&lt;&gt;H$3,'Programme Description'!K174&lt;&gt;H$4,'Programme Description'!K174&lt;&gt;H$5,'Programme Description'!K174&lt;&gt;H$6,'Programme Description'!K174&lt;&gt;H$7),"y","n")</f>
        <v>n</v>
      </c>
      <c r="W176">
        <f>IF('Programme Description'!D174='DATA VALIDATION'!$D$4,1,IF('Programme Description'!D174='DATA VALIDATION'!$D$5,2,IF('Programme Description'!D174&lt;&gt;"",3,0)))</f>
        <v>0</v>
      </c>
      <c r="X176" t="str">
        <f t="shared" si="25"/>
        <v>y</v>
      </c>
      <c r="Y176" t="str">
        <f t="shared" si="26"/>
        <v>n</v>
      </c>
      <c r="Z176" t="str">
        <f>IF(AND('Programme Description'!D174='DATA VALIDATION'!$D$5,'DATA VALIDATION'!Y176="n"),"n","y")</f>
        <v>y</v>
      </c>
      <c r="AA176" t="str">
        <f t="shared" si="27"/>
        <v>n</v>
      </c>
      <c r="AB176" t="str">
        <f t="shared" si="28"/>
        <v>y</v>
      </c>
      <c r="AC176" t="str">
        <f t="shared" si="29"/>
        <v>y</v>
      </c>
      <c r="AE176" t="str">
        <f>IF(AND(A176&gt;0,'Programme Description'!D174=""),"y","n")</f>
        <v>n</v>
      </c>
      <c r="AF176" t="str">
        <f>IF(OR(AND('Programme Description'!D174='DATA VALIDATION'!$D$4,'Programme Description'!E174=""),AND('Programme Description'!D174&lt;&gt;'DATA VALIDATION'!$D$4,'Programme Description'!E174&lt;&gt;"")),"y","n")</f>
        <v>n</v>
      </c>
      <c r="AG176" t="str">
        <f>IF(OR(AND('Programme Description'!D174='DATA VALIDATION'!$D$4,'Programme Description'!F174=""),AND('Programme Description'!D174&lt;&gt;'DATA VALIDATION'!$D$4,'Programme Description'!F174&lt;&gt;"")),"y","n")</f>
        <v>n</v>
      </c>
      <c r="AH176" t="str">
        <f>IF(OR(AND(OR('Programme Description'!D174='DATA VALIDATION'!$D$4,'Programme Description'!D174='DATA VALIDATION'!$D$5),'Programme Description'!G174=""),AND(OR('Programme Description'!D174='DATA VALIDATION'!$D$4,'Programme Description'!D174&lt;&gt;'DATA VALIDATION'!$D$5),'Programme Description'!G174&lt;&gt;"")),"y","n")</f>
        <v>n</v>
      </c>
      <c r="AI176" t="str">
        <f>IF(OR(AND('Programme Description'!D174='DATA VALIDATION'!$D$4,'Programme Description'!H174=""),AND('Programme Description'!D174&lt;&gt;'DATA VALIDATION'!$D$4,'Programme Description'!H174&lt;&gt;"")),"y","n")</f>
        <v>n</v>
      </c>
      <c r="AJ176" t="str">
        <f>IF(OR(AND(OR('Programme Description'!D174='DATA VALIDATION'!$D$4,'Programme Description'!D174='DATA VALIDATION'!$D$5),'Programme Description'!I174=""),AND(OR('Programme Description'!D174='DATA VALIDATION'!$D$4,'Programme Description'!D174&lt;&gt;'DATA VALIDATION'!$D$5),'Programme Description'!I174&lt;&gt;"")),"y","n")</f>
        <v>n</v>
      </c>
      <c r="AK176" t="str">
        <f>IF(OR(AND('Programme Description'!D174='DATA VALIDATION'!$D$4,'Programme Description'!J174=""),AND('Programme Description'!D174&lt;&gt;'DATA VALIDATION'!$D$4,'Programme Description'!J174&lt;&gt;"")),"y","n")</f>
        <v>n</v>
      </c>
      <c r="AL176" t="str">
        <f>IF(OR(AND('Programme Description'!D174='DATA VALIDATION'!$D$4,'Programme Description'!K174=""),AND('Programme Description'!D174&lt;&gt;'DATA VALIDATION'!$D$4,'Programme Description'!K174&lt;&gt;"")),"y","n")</f>
        <v>n</v>
      </c>
    </row>
    <row r="177" spans="1:38">
      <c r="A177">
        <f t="shared" si="20"/>
        <v>0</v>
      </c>
      <c r="B177">
        <f t="shared" si="21"/>
        <v>1</v>
      </c>
      <c r="C177">
        <f>IF('Programme Description'!B175="",0,1)</f>
        <v>0</v>
      </c>
      <c r="D177">
        <f>IF('Programme Description'!C175="",0,1)</f>
        <v>0</v>
      </c>
      <c r="E177">
        <f>IF('Programme Description'!D175="",0,1)</f>
        <v>0</v>
      </c>
      <c r="F177">
        <f>IF('Programme Description'!E175="",0,1)</f>
        <v>0</v>
      </c>
      <c r="G177">
        <f>IF('Programme Description'!F175="",0,1)</f>
        <v>0</v>
      </c>
      <c r="H177">
        <f>IF('Programme Description'!G175="",0,1)</f>
        <v>0</v>
      </c>
      <c r="I177">
        <f>IF('Programme Description'!H175="",0,1)</f>
        <v>0</v>
      </c>
      <c r="J177">
        <f>IF('Programme Description'!I175="",0,1)</f>
        <v>0</v>
      </c>
      <c r="K177">
        <f>IF('Programme Description'!J175="",0,1)</f>
        <v>0</v>
      </c>
      <c r="L177">
        <f>IF('Programme Description'!K175="",0,1)</f>
        <v>0</v>
      </c>
      <c r="M177" t="str">
        <f t="shared" si="22"/>
        <v>n</v>
      </c>
      <c r="N177" t="str">
        <f t="shared" si="23"/>
        <v>n</v>
      </c>
      <c r="O177" t="str">
        <f>IF('Programme Description'!B177&gt;1,IF(('Programme Description'!B175='Programme Description'!B174+1),"y","n"),"n")</f>
        <v>n</v>
      </c>
      <c r="P177">
        <f t="shared" si="24"/>
        <v>0</v>
      </c>
      <c r="Q177" t="str">
        <f>IF(AND('Programme Description'!B175&lt;&gt;C$3,'Programme Description'!B175&lt;&gt;C$4,'Programme Description'!B175&lt;&gt;C$5,'Programme Description'!B175&lt;&gt;C$6,'Programme Description'!B175&lt;&gt;C$7,'Programme Description'!B175&lt;&gt;C$8),"y","n")</f>
        <v>n</v>
      </c>
      <c r="R177" t="str">
        <f>IF(AND('Programme Description'!D175&lt;&gt;D$3,'Programme Description'!D175&lt;&gt;D$4,'Programme Description'!D175&lt;&gt;D$5,'Programme Description'!D175&lt;&gt;D$6,'Programme Description'!D175&lt;&gt;D$7,'Programme Description'!D175&lt;&gt;D$8),"y","n")</f>
        <v>n</v>
      </c>
      <c r="S177" t="str">
        <f>IF(AND('Programme Description'!E175&lt;&gt;E$3,'Programme Description'!E175&lt;&gt;E$4,'Programme Description'!E175&lt;&gt;E$5,'Programme Description'!E175&lt;&gt;E$6,'Programme Description'!E175&lt;&gt;E$7,'Programme Description'!E175&lt;&gt;E$8),"y","n")</f>
        <v>n</v>
      </c>
      <c r="T177" t="str">
        <f>IF(AND('Programme Description'!F175&lt;&gt;F$3,'Programme Description'!F175&lt;&gt;F$4,'Programme Description'!F175&lt;&gt;F$5),"y","n")</f>
        <v>n</v>
      </c>
      <c r="U177" t="str">
        <f>IF(AND('Programme Description'!H175&lt;&gt;G$3,'Programme Description'!H175&lt;&gt;G$4,'Programme Description'!H175&lt;&gt;G$5),"y","n")</f>
        <v>n</v>
      </c>
      <c r="V177" t="str">
        <f>IF(AND('Programme Description'!K175&lt;&gt;H$3,'Programme Description'!K175&lt;&gt;H$4,'Programme Description'!K175&lt;&gt;H$5,'Programme Description'!K175&lt;&gt;H$6,'Programme Description'!K175&lt;&gt;H$7),"y","n")</f>
        <v>n</v>
      </c>
      <c r="W177">
        <f>IF('Programme Description'!D175='DATA VALIDATION'!$D$4,1,IF('Programme Description'!D175='DATA VALIDATION'!$D$5,2,IF('Programme Description'!D175&lt;&gt;"",3,0)))</f>
        <v>0</v>
      </c>
      <c r="X177" t="str">
        <f t="shared" si="25"/>
        <v>y</v>
      </c>
      <c r="Y177" t="str">
        <f t="shared" si="26"/>
        <v>n</v>
      </c>
      <c r="Z177" t="str">
        <f>IF(AND('Programme Description'!D175='DATA VALIDATION'!$D$5,'DATA VALIDATION'!Y177="n"),"n","y")</f>
        <v>y</v>
      </c>
      <c r="AA177" t="str">
        <f t="shared" si="27"/>
        <v>n</v>
      </c>
      <c r="AB177" t="str">
        <f t="shared" si="28"/>
        <v>y</v>
      </c>
      <c r="AC177" t="str">
        <f t="shared" si="29"/>
        <v>y</v>
      </c>
      <c r="AE177" t="str">
        <f>IF(AND(A177&gt;0,'Programme Description'!D175=""),"y","n")</f>
        <v>n</v>
      </c>
      <c r="AF177" t="str">
        <f>IF(OR(AND('Programme Description'!D175='DATA VALIDATION'!$D$4,'Programme Description'!E175=""),AND('Programme Description'!D175&lt;&gt;'DATA VALIDATION'!$D$4,'Programme Description'!E175&lt;&gt;"")),"y","n")</f>
        <v>n</v>
      </c>
      <c r="AG177" t="str">
        <f>IF(OR(AND('Programme Description'!D175='DATA VALIDATION'!$D$4,'Programme Description'!F175=""),AND('Programme Description'!D175&lt;&gt;'DATA VALIDATION'!$D$4,'Programme Description'!F175&lt;&gt;"")),"y","n")</f>
        <v>n</v>
      </c>
      <c r="AH177" t="str">
        <f>IF(OR(AND(OR('Programme Description'!D175='DATA VALIDATION'!$D$4,'Programme Description'!D175='DATA VALIDATION'!$D$5),'Programme Description'!G175=""),AND(OR('Programme Description'!D175='DATA VALIDATION'!$D$4,'Programme Description'!D175&lt;&gt;'DATA VALIDATION'!$D$5),'Programme Description'!G175&lt;&gt;"")),"y","n")</f>
        <v>n</v>
      </c>
      <c r="AI177" t="str">
        <f>IF(OR(AND('Programme Description'!D175='DATA VALIDATION'!$D$4,'Programme Description'!H175=""),AND('Programme Description'!D175&lt;&gt;'DATA VALIDATION'!$D$4,'Programme Description'!H175&lt;&gt;"")),"y","n")</f>
        <v>n</v>
      </c>
      <c r="AJ177" t="str">
        <f>IF(OR(AND(OR('Programme Description'!D175='DATA VALIDATION'!$D$4,'Programme Description'!D175='DATA VALIDATION'!$D$5),'Programme Description'!I175=""),AND(OR('Programme Description'!D175='DATA VALIDATION'!$D$4,'Programme Description'!D175&lt;&gt;'DATA VALIDATION'!$D$5),'Programme Description'!I175&lt;&gt;"")),"y","n")</f>
        <v>n</v>
      </c>
      <c r="AK177" t="str">
        <f>IF(OR(AND('Programme Description'!D175='DATA VALIDATION'!$D$4,'Programme Description'!J175=""),AND('Programme Description'!D175&lt;&gt;'DATA VALIDATION'!$D$4,'Programme Description'!J175&lt;&gt;"")),"y","n")</f>
        <v>n</v>
      </c>
      <c r="AL177" t="str">
        <f>IF(OR(AND('Programme Description'!D175='DATA VALIDATION'!$D$4,'Programme Description'!K175=""),AND('Programme Description'!D175&lt;&gt;'DATA VALIDATION'!$D$4,'Programme Description'!K175&lt;&gt;"")),"y","n")</f>
        <v>n</v>
      </c>
    </row>
    <row r="178" spans="1:38">
      <c r="A178">
        <f t="shared" si="20"/>
        <v>0</v>
      </c>
      <c r="B178">
        <f t="shared" si="21"/>
        <v>1</v>
      </c>
      <c r="C178">
        <f>IF('Programme Description'!B176="",0,1)</f>
        <v>0</v>
      </c>
      <c r="D178">
        <f>IF('Programme Description'!C176="",0,1)</f>
        <v>0</v>
      </c>
      <c r="E178">
        <f>IF('Programme Description'!D176="",0,1)</f>
        <v>0</v>
      </c>
      <c r="F178">
        <f>IF('Programme Description'!E176="",0,1)</f>
        <v>0</v>
      </c>
      <c r="G178">
        <f>IF('Programme Description'!F176="",0,1)</f>
        <v>0</v>
      </c>
      <c r="H178">
        <f>IF('Programme Description'!G176="",0,1)</f>
        <v>0</v>
      </c>
      <c r="I178">
        <f>IF('Programme Description'!H176="",0,1)</f>
        <v>0</v>
      </c>
      <c r="J178">
        <f>IF('Programme Description'!I176="",0,1)</f>
        <v>0</v>
      </c>
      <c r="K178">
        <f>IF('Programme Description'!J176="",0,1)</f>
        <v>0</v>
      </c>
      <c r="L178">
        <f>IF('Programme Description'!K176="",0,1)</f>
        <v>0</v>
      </c>
      <c r="M178" t="str">
        <f t="shared" si="22"/>
        <v>n</v>
      </c>
      <c r="N178" t="str">
        <f t="shared" si="23"/>
        <v>n</v>
      </c>
      <c r="O178" t="str">
        <f>IF('Programme Description'!B178&gt;1,IF(('Programme Description'!B176='Programme Description'!B175+1),"y","n"),"n")</f>
        <v>n</v>
      </c>
      <c r="P178">
        <f t="shared" si="24"/>
        <v>0</v>
      </c>
      <c r="Q178" t="str">
        <f>IF(AND('Programme Description'!B176&lt;&gt;C$3,'Programme Description'!B176&lt;&gt;C$4,'Programme Description'!B176&lt;&gt;C$5,'Programme Description'!B176&lt;&gt;C$6,'Programme Description'!B176&lt;&gt;C$7,'Programme Description'!B176&lt;&gt;C$8),"y","n")</f>
        <v>n</v>
      </c>
      <c r="R178" t="str">
        <f>IF(AND('Programme Description'!D176&lt;&gt;D$3,'Programme Description'!D176&lt;&gt;D$4,'Programme Description'!D176&lt;&gt;D$5,'Programme Description'!D176&lt;&gt;D$6,'Programme Description'!D176&lt;&gt;D$7,'Programme Description'!D176&lt;&gt;D$8),"y","n")</f>
        <v>n</v>
      </c>
      <c r="S178" t="str">
        <f>IF(AND('Programme Description'!E176&lt;&gt;E$3,'Programme Description'!E176&lt;&gt;E$4,'Programme Description'!E176&lt;&gt;E$5,'Programme Description'!E176&lt;&gt;E$6,'Programme Description'!E176&lt;&gt;E$7,'Programme Description'!E176&lt;&gt;E$8),"y","n")</f>
        <v>n</v>
      </c>
      <c r="T178" t="str">
        <f>IF(AND('Programme Description'!F176&lt;&gt;F$3,'Programme Description'!F176&lt;&gt;F$4,'Programme Description'!F176&lt;&gt;F$5),"y","n")</f>
        <v>n</v>
      </c>
      <c r="U178" t="str">
        <f>IF(AND('Programme Description'!H176&lt;&gt;G$3,'Programme Description'!H176&lt;&gt;G$4,'Programme Description'!H176&lt;&gt;G$5),"y","n")</f>
        <v>n</v>
      </c>
      <c r="V178" t="str">
        <f>IF(AND('Programme Description'!K176&lt;&gt;H$3,'Programme Description'!K176&lt;&gt;H$4,'Programme Description'!K176&lt;&gt;H$5,'Programme Description'!K176&lt;&gt;H$6,'Programme Description'!K176&lt;&gt;H$7),"y","n")</f>
        <v>n</v>
      </c>
      <c r="W178">
        <f>IF('Programme Description'!D176='DATA VALIDATION'!$D$4,1,IF('Programme Description'!D176='DATA VALIDATION'!$D$5,2,IF('Programme Description'!D176&lt;&gt;"",3,0)))</f>
        <v>0</v>
      </c>
      <c r="X178" t="str">
        <f t="shared" si="25"/>
        <v>y</v>
      </c>
      <c r="Y178" t="str">
        <f t="shared" si="26"/>
        <v>n</v>
      </c>
      <c r="Z178" t="str">
        <f>IF(AND('Programme Description'!D176='DATA VALIDATION'!$D$5,'DATA VALIDATION'!Y178="n"),"n","y")</f>
        <v>y</v>
      </c>
      <c r="AA178" t="str">
        <f t="shared" si="27"/>
        <v>n</v>
      </c>
      <c r="AB178" t="str">
        <f t="shared" si="28"/>
        <v>y</v>
      </c>
      <c r="AC178" t="str">
        <f t="shared" si="29"/>
        <v>y</v>
      </c>
      <c r="AE178" t="str">
        <f>IF(AND(A178&gt;0,'Programme Description'!D176=""),"y","n")</f>
        <v>n</v>
      </c>
      <c r="AF178" t="str">
        <f>IF(OR(AND('Programme Description'!D176='DATA VALIDATION'!$D$4,'Programme Description'!E176=""),AND('Programme Description'!D176&lt;&gt;'DATA VALIDATION'!$D$4,'Programme Description'!E176&lt;&gt;"")),"y","n")</f>
        <v>n</v>
      </c>
      <c r="AG178" t="str">
        <f>IF(OR(AND('Programme Description'!D176='DATA VALIDATION'!$D$4,'Programme Description'!F176=""),AND('Programme Description'!D176&lt;&gt;'DATA VALIDATION'!$D$4,'Programme Description'!F176&lt;&gt;"")),"y","n")</f>
        <v>n</v>
      </c>
      <c r="AH178" t="str">
        <f>IF(OR(AND(OR('Programme Description'!D176='DATA VALIDATION'!$D$4,'Programme Description'!D176='DATA VALIDATION'!$D$5),'Programme Description'!G176=""),AND(OR('Programme Description'!D176='DATA VALIDATION'!$D$4,'Programme Description'!D176&lt;&gt;'DATA VALIDATION'!$D$5),'Programme Description'!G176&lt;&gt;"")),"y","n")</f>
        <v>n</v>
      </c>
      <c r="AI178" t="str">
        <f>IF(OR(AND('Programme Description'!D176='DATA VALIDATION'!$D$4,'Programme Description'!H176=""),AND('Programme Description'!D176&lt;&gt;'DATA VALIDATION'!$D$4,'Programme Description'!H176&lt;&gt;"")),"y","n")</f>
        <v>n</v>
      </c>
      <c r="AJ178" t="str">
        <f>IF(OR(AND(OR('Programme Description'!D176='DATA VALIDATION'!$D$4,'Programme Description'!D176='DATA VALIDATION'!$D$5),'Programme Description'!I176=""),AND(OR('Programme Description'!D176='DATA VALIDATION'!$D$4,'Programme Description'!D176&lt;&gt;'DATA VALIDATION'!$D$5),'Programme Description'!I176&lt;&gt;"")),"y","n")</f>
        <v>n</v>
      </c>
      <c r="AK178" t="str">
        <f>IF(OR(AND('Programme Description'!D176='DATA VALIDATION'!$D$4,'Programme Description'!J176=""),AND('Programme Description'!D176&lt;&gt;'DATA VALIDATION'!$D$4,'Programme Description'!J176&lt;&gt;"")),"y","n")</f>
        <v>n</v>
      </c>
      <c r="AL178" t="str">
        <f>IF(OR(AND('Programme Description'!D176='DATA VALIDATION'!$D$4,'Programme Description'!K176=""),AND('Programme Description'!D176&lt;&gt;'DATA VALIDATION'!$D$4,'Programme Description'!K176&lt;&gt;"")),"y","n")</f>
        <v>n</v>
      </c>
    </row>
    <row r="179" spans="1:38">
      <c r="A179">
        <f t="shared" si="20"/>
        <v>0</v>
      </c>
      <c r="B179">
        <f t="shared" si="21"/>
        <v>1</v>
      </c>
      <c r="C179">
        <f>IF('Programme Description'!B177="",0,1)</f>
        <v>0</v>
      </c>
      <c r="D179">
        <f>IF('Programme Description'!C177="",0,1)</f>
        <v>0</v>
      </c>
      <c r="E179">
        <f>IF('Programme Description'!D177="",0,1)</f>
        <v>0</v>
      </c>
      <c r="F179">
        <f>IF('Programme Description'!E177="",0,1)</f>
        <v>0</v>
      </c>
      <c r="G179">
        <f>IF('Programme Description'!F177="",0,1)</f>
        <v>0</v>
      </c>
      <c r="H179">
        <f>IF('Programme Description'!G177="",0,1)</f>
        <v>0</v>
      </c>
      <c r="I179">
        <f>IF('Programme Description'!H177="",0,1)</f>
        <v>0</v>
      </c>
      <c r="J179">
        <f>IF('Programme Description'!I177="",0,1)</f>
        <v>0</v>
      </c>
      <c r="K179">
        <f>IF('Programme Description'!J177="",0,1)</f>
        <v>0</v>
      </c>
      <c r="L179">
        <f>IF('Programme Description'!K177="",0,1)</f>
        <v>0</v>
      </c>
      <c r="M179" t="str">
        <f t="shared" si="22"/>
        <v>n</v>
      </c>
      <c r="N179" t="str">
        <f t="shared" si="23"/>
        <v>n</v>
      </c>
      <c r="O179" t="str">
        <f>IF('Programme Description'!B179&gt;1,IF(('Programme Description'!B177='Programme Description'!B176+1),"y","n"),"n")</f>
        <v>n</v>
      </c>
      <c r="P179">
        <f t="shared" si="24"/>
        <v>0</v>
      </c>
      <c r="Q179" t="str">
        <f>IF(AND('Programme Description'!B177&lt;&gt;C$3,'Programme Description'!B177&lt;&gt;C$4,'Programme Description'!B177&lt;&gt;C$5,'Programme Description'!B177&lt;&gt;C$6,'Programme Description'!B177&lt;&gt;C$7,'Programme Description'!B177&lt;&gt;C$8),"y","n")</f>
        <v>n</v>
      </c>
      <c r="R179" t="str">
        <f>IF(AND('Programme Description'!D177&lt;&gt;D$3,'Programme Description'!D177&lt;&gt;D$4,'Programme Description'!D177&lt;&gt;D$5,'Programme Description'!D177&lt;&gt;D$6,'Programme Description'!D177&lt;&gt;D$7,'Programme Description'!D177&lt;&gt;D$8),"y","n")</f>
        <v>n</v>
      </c>
      <c r="S179" t="str">
        <f>IF(AND('Programme Description'!E177&lt;&gt;E$3,'Programme Description'!E177&lt;&gt;E$4,'Programme Description'!E177&lt;&gt;E$5,'Programme Description'!E177&lt;&gt;E$6,'Programme Description'!E177&lt;&gt;E$7,'Programme Description'!E177&lt;&gt;E$8),"y","n")</f>
        <v>n</v>
      </c>
      <c r="T179" t="str">
        <f>IF(AND('Programme Description'!F177&lt;&gt;F$3,'Programme Description'!F177&lt;&gt;F$4,'Programme Description'!F177&lt;&gt;F$5),"y","n")</f>
        <v>n</v>
      </c>
      <c r="U179" t="str">
        <f>IF(AND('Programme Description'!H177&lt;&gt;G$3,'Programme Description'!H177&lt;&gt;G$4,'Programme Description'!H177&lt;&gt;G$5),"y","n")</f>
        <v>n</v>
      </c>
      <c r="V179" t="str">
        <f>IF(AND('Programme Description'!K177&lt;&gt;H$3,'Programme Description'!K177&lt;&gt;H$4,'Programme Description'!K177&lt;&gt;H$5,'Programme Description'!K177&lt;&gt;H$6,'Programme Description'!K177&lt;&gt;H$7),"y","n")</f>
        <v>n</v>
      </c>
      <c r="W179">
        <f>IF('Programme Description'!D177='DATA VALIDATION'!$D$4,1,IF('Programme Description'!D177='DATA VALIDATION'!$D$5,2,IF('Programme Description'!D177&lt;&gt;"",3,0)))</f>
        <v>0</v>
      </c>
      <c r="X179" t="str">
        <f t="shared" si="25"/>
        <v>y</v>
      </c>
      <c r="Y179" t="str">
        <f t="shared" si="26"/>
        <v>n</v>
      </c>
      <c r="Z179" t="str">
        <f>IF(AND('Programme Description'!D177='DATA VALIDATION'!$D$5,'DATA VALIDATION'!Y179="n"),"n","y")</f>
        <v>y</v>
      </c>
      <c r="AA179" t="str">
        <f t="shared" si="27"/>
        <v>n</v>
      </c>
      <c r="AB179" t="str">
        <f t="shared" si="28"/>
        <v>y</v>
      </c>
      <c r="AC179" t="str">
        <f t="shared" si="29"/>
        <v>y</v>
      </c>
      <c r="AE179" t="str">
        <f>IF(AND(A179&gt;0,'Programme Description'!D177=""),"y","n")</f>
        <v>n</v>
      </c>
      <c r="AF179" t="str">
        <f>IF(OR(AND('Programme Description'!D177='DATA VALIDATION'!$D$4,'Programme Description'!E177=""),AND('Programme Description'!D177&lt;&gt;'DATA VALIDATION'!$D$4,'Programme Description'!E177&lt;&gt;"")),"y","n")</f>
        <v>n</v>
      </c>
      <c r="AG179" t="str">
        <f>IF(OR(AND('Programme Description'!D177='DATA VALIDATION'!$D$4,'Programme Description'!F177=""),AND('Programme Description'!D177&lt;&gt;'DATA VALIDATION'!$D$4,'Programme Description'!F177&lt;&gt;"")),"y","n")</f>
        <v>n</v>
      </c>
      <c r="AH179" t="str">
        <f>IF(OR(AND(OR('Programme Description'!D177='DATA VALIDATION'!$D$4,'Programme Description'!D177='DATA VALIDATION'!$D$5),'Programme Description'!G177=""),AND(OR('Programme Description'!D177='DATA VALIDATION'!$D$4,'Programme Description'!D177&lt;&gt;'DATA VALIDATION'!$D$5),'Programme Description'!G177&lt;&gt;"")),"y","n")</f>
        <v>n</v>
      </c>
      <c r="AI179" t="str">
        <f>IF(OR(AND('Programme Description'!D177='DATA VALIDATION'!$D$4,'Programme Description'!H177=""),AND('Programme Description'!D177&lt;&gt;'DATA VALIDATION'!$D$4,'Programme Description'!H177&lt;&gt;"")),"y","n")</f>
        <v>n</v>
      </c>
      <c r="AJ179" t="str">
        <f>IF(OR(AND(OR('Programme Description'!D177='DATA VALIDATION'!$D$4,'Programme Description'!D177='DATA VALIDATION'!$D$5),'Programme Description'!I177=""),AND(OR('Programme Description'!D177='DATA VALIDATION'!$D$4,'Programme Description'!D177&lt;&gt;'DATA VALIDATION'!$D$5),'Programme Description'!I177&lt;&gt;"")),"y","n")</f>
        <v>n</v>
      </c>
      <c r="AK179" t="str">
        <f>IF(OR(AND('Programme Description'!D177='DATA VALIDATION'!$D$4,'Programme Description'!J177=""),AND('Programme Description'!D177&lt;&gt;'DATA VALIDATION'!$D$4,'Programme Description'!J177&lt;&gt;"")),"y","n")</f>
        <v>n</v>
      </c>
      <c r="AL179" t="str">
        <f>IF(OR(AND('Programme Description'!D177='DATA VALIDATION'!$D$4,'Programme Description'!K177=""),AND('Programme Description'!D177&lt;&gt;'DATA VALIDATION'!$D$4,'Programme Description'!K177&lt;&gt;"")),"y","n")</f>
        <v>n</v>
      </c>
    </row>
    <row r="180" spans="1:38">
      <c r="A180">
        <f t="shared" si="20"/>
        <v>0</v>
      </c>
      <c r="B180">
        <f t="shared" si="21"/>
        <v>1</v>
      </c>
      <c r="C180">
        <f>IF('Programme Description'!B178="",0,1)</f>
        <v>0</v>
      </c>
      <c r="D180">
        <f>IF('Programme Description'!C178="",0,1)</f>
        <v>0</v>
      </c>
      <c r="E180">
        <f>IF('Programme Description'!D178="",0,1)</f>
        <v>0</v>
      </c>
      <c r="F180">
        <f>IF('Programme Description'!E178="",0,1)</f>
        <v>0</v>
      </c>
      <c r="G180">
        <f>IF('Programme Description'!F178="",0,1)</f>
        <v>0</v>
      </c>
      <c r="H180">
        <f>IF('Programme Description'!G178="",0,1)</f>
        <v>0</v>
      </c>
      <c r="I180">
        <f>IF('Programme Description'!H178="",0,1)</f>
        <v>0</v>
      </c>
      <c r="J180">
        <f>IF('Programme Description'!I178="",0,1)</f>
        <v>0</v>
      </c>
      <c r="K180">
        <f>IF('Programme Description'!J178="",0,1)</f>
        <v>0</v>
      </c>
      <c r="L180">
        <f>IF('Programme Description'!K178="",0,1)</f>
        <v>0</v>
      </c>
      <c r="M180" t="str">
        <f t="shared" si="22"/>
        <v>n</v>
      </c>
      <c r="N180" t="str">
        <f t="shared" si="23"/>
        <v>n</v>
      </c>
      <c r="O180" t="str">
        <f>IF('Programme Description'!B180&gt;1,IF(('Programme Description'!B178='Programme Description'!B177+1),"y","n"),"n")</f>
        <v>n</v>
      </c>
      <c r="P180">
        <f t="shared" si="24"/>
        <v>0</v>
      </c>
      <c r="Q180" t="str">
        <f>IF(AND('Programme Description'!B178&lt;&gt;C$3,'Programme Description'!B178&lt;&gt;C$4,'Programme Description'!B178&lt;&gt;C$5,'Programme Description'!B178&lt;&gt;C$6,'Programme Description'!B178&lt;&gt;C$7,'Programme Description'!B178&lt;&gt;C$8),"y","n")</f>
        <v>n</v>
      </c>
      <c r="R180" t="str">
        <f>IF(AND('Programme Description'!D178&lt;&gt;D$3,'Programme Description'!D178&lt;&gt;D$4,'Programme Description'!D178&lt;&gt;D$5,'Programme Description'!D178&lt;&gt;D$6,'Programme Description'!D178&lt;&gt;D$7,'Programme Description'!D178&lt;&gt;D$8),"y","n")</f>
        <v>n</v>
      </c>
      <c r="S180" t="str">
        <f>IF(AND('Programme Description'!E178&lt;&gt;E$3,'Programme Description'!E178&lt;&gt;E$4,'Programme Description'!E178&lt;&gt;E$5,'Programme Description'!E178&lt;&gt;E$6,'Programme Description'!E178&lt;&gt;E$7,'Programme Description'!E178&lt;&gt;E$8),"y","n")</f>
        <v>n</v>
      </c>
      <c r="T180" t="str">
        <f>IF(AND('Programme Description'!F178&lt;&gt;F$3,'Programme Description'!F178&lt;&gt;F$4,'Programme Description'!F178&lt;&gt;F$5),"y","n")</f>
        <v>n</v>
      </c>
      <c r="U180" t="str">
        <f>IF(AND('Programme Description'!H178&lt;&gt;G$3,'Programme Description'!H178&lt;&gt;G$4,'Programme Description'!H178&lt;&gt;G$5),"y","n")</f>
        <v>n</v>
      </c>
      <c r="V180" t="str">
        <f>IF(AND('Programme Description'!K178&lt;&gt;H$3,'Programme Description'!K178&lt;&gt;H$4,'Programme Description'!K178&lt;&gt;H$5,'Programme Description'!K178&lt;&gt;H$6,'Programme Description'!K178&lt;&gt;H$7),"y","n")</f>
        <v>n</v>
      </c>
      <c r="W180">
        <f>IF('Programme Description'!D178='DATA VALIDATION'!$D$4,1,IF('Programme Description'!D178='DATA VALIDATION'!$D$5,2,IF('Programme Description'!D178&lt;&gt;"",3,0)))</f>
        <v>0</v>
      </c>
      <c r="X180" t="str">
        <f t="shared" si="25"/>
        <v>y</v>
      </c>
      <c r="Y180" t="str">
        <f t="shared" si="26"/>
        <v>n</v>
      </c>
      <c r="Z180" t="str">
        <f>IF(AND('Programme Description'!D178='DATA VALIDATION'!$D$5,'DATA VALIDATION'!Y180="n"),"n","y")</f>
        <v>y</v>
      </c>
      <c r="AA180" t="str">
        <f t="shared" si="27"/>
        <v>n</v>
      </c>
      <c r="AB180" t="str">
        <f t="shared" si="28"/>
        <v>y</v>
      </c>
      <c r="AC180" t="str">
        <f t="shared" si="29"/>
        <v>y</v>
      </c>
      <c r="AE180" t="str">
        <f>IF(AND(A180&gt;0,'Programme Description'!D178=""),"y","n")</f>
        <v>n</v>
      </c>
      <c r="AF180" t="str">
        <f>IF(OR(AND('Programme Description'!D178='DATA VALIDATION'!$D$4,'Programme Description'!E178=""),AND('Programme Description'!D178&lt;&gt;'DATA VALIDATION'!$D$4,'Programme Description'!E178&lt;&gt;"")),"y","n")</f>
        <v>n</v>
      </c>
      <c r="AG180" t="str">
        <f>IF(OR(AND('Programme Description'!D178='DATA VALIDATION'!$D$4,'Programme Description'!F178=""),AND('Programme Description'!D178&lt;&gt;'DATA VALIDATION'!$D$4,'Programme Description'!F178&lt;&gt;"")),"y","n")</f>
        <v>n</v>
      </c>
      <c r="AH180" t="str">
        <f>IF(OR(AND(OR('Programme Description'!D178='DATA VALIDATION'!$D$4,'Programme Description'!D178='DATA VALIDATION'!$D$5),'Programme Description'!G178=""),AND(OR('Programme Description'!D178='DATA VALIDATION'!$D$4,'Programme Description'!D178&lt;&gt;'DATA VALIDATION'!$D$5),'Programme Description'!G178&lt;&gt;"")),"y","n")</f>
        <v>n</v>
      </c>
      <c r="AI180" t="str">
        <f>IF(OR(AND('Programme Description'!D178='DATA VALIDATION'!$D$4,'Programme Description'!H178=""),AND('Programme Description'!D178&lt;&gt;'DATA VALIDATION'!$D$4,'Programme Description'!H178&lt;&gt;"")),"y","n")</f>
        <v>n</v>
      </c>
      <c r="AJ180" t="str">
        <f>IF(OR(AND(OR('Programme Description'!D178='DATA VALIDATION'!$D$4,'Programme Description'!D178='DATA VALIDATION'!$D$5),'Programme Description'!I178=""),AND(OR('Programme Description'!D178='DATA VALIDATION'!$D$4,'Programme Description'!D178&lt;&gt;'DATA VALIDATION'!$D$5),'Programme Description'!I178&lt;&gt;"")),"y","n")</f>
        <v>n</v>
      </c>
      <c r="AK180" t="str">
        <f>IF(OR(AND('Programme Description'!D178='DATA VALIDATION'!$D$4,'Programme Description'!J178=""),AND('Programme Description'!D178&lt;&gt;'DATA VALIDATION'!$D$4,'Programme Description'!J178&lt;&gt;"")),"y","n")</f>
        <v>n</v>
      </c>
      <c r="AL180" t="str">
        <f>IF(OR(AND('Programme Description'!D178='DATA VALIDATION'!$D$4,'Programme Description'!K178=""),AND('Programme Description'!D178&lt;&gt;'DATA VALIDATION'!$D$4,'Programme Description'!K178&lt;&gt;"")),"y","n")</f>
        <v>n</v>
      </c>
    </row>
    <row r="181" spans="1:38">
      <c r="A181">
        <f t="shared" si="20"/>
        <v>0</v>
      </c>
      <c r="B181">
        <f t="shared" si="21"/>
        <v>1</v>
      </c>
      <c r="C181">
        <f>IF('Programme Description'!B179="",0,1)</f>
        <v>0</v>
      </c>
      <c r="D181">
        <f>IF('Programme Description'!C179="",0,1)</f>
        <v>0</v>
      </c>
      <c r="E181">
        <f>IF('Programme Description'!D179="",0,1)</f>
        <v>0</v>
      </c>
      <c r="F181">
        <f>IF('Programme Description'!E179="",0,1)</f>
        <v>0</v>
      </c>
      <c r="G181">
        <f>IF('Programme Description'!F179="",0,1)</f>
        <v>0</v>
      </c>
      <c r="H181">
        <f>IF('Programme Description'!G179="",0,1)</f>
        <v>0</v>
      </c>
      <c r="I181">
        <f>IF('Programme Description'!H179="",0,1)</f>
        <v>0</v>
      </c>
      <c r="J181">
        <f>IF('Programme Description'!I179="",0,1)</f>
        <v>0</v>
      </c>
      <c r="K181">
        <f>IF('Programme Description'!J179="",0,1)</f>
        <v>0</v>
      </c>
      <c r="L181">
        <f>IF('Programme Description'!K179="",0,1)</f>
        <v>0</v>
      </c>
      <c r="M181" t="str">
        <f t="shared" si="22"/>
        <v>n</v>
      </c>
      <c r="N181" t="str">
        <f t="shared" si="23"/>
        <v>n</v>
      </c>
      <c r="O181" t="str">
        <f>IF('Programme Description'!B181&gt;1,IF(('Programme Description'!B179='Programme Description'!B178+1),"y","n"),"n")</f>
        <v>n</v>
      </c>
      <c r="P181">
        <f t="shared" si="24"/>
        <v>0</v>
      </c>
      <c r="Q181" t="str">
        <f>IF(AND('Programme Description'!B179&lt;&gt;C$3,'Programme Description'!B179&lt;&gt;C$4,'Programme Description'!B179&lt;&gt;C$5,'Programme Description'!B179&lt;&gt;C$6,'Programme Description'!B179&lt;&gt;C$7,'Programme Description'!B179&lt;&gt;C$8),"y","n")</f>
        <v>n</v>
      </c>
      <c r="R181" t="str">
        <f>IF(AND('Programme Description'!D179&lt;&gt;D$3,'Programme Description'!D179&lt;&gt;D$4,'Programme Description'!D179&lt;&gt;D$5,'Programme Description'!D179&lt;&gt;D$6,'Programme Description'!D179&lt;&gt;D$7,'Programme Description'!D179&lt;&gt;D$8),"y","n")</f>
        <v>n</v>
      </c>
      <c r="S181" t="str">
        <f>IF(AND('Programme Description'!E179&lt;&gt;E$3,'Programme Description'!E179&lt;&gt;E$4,'Programme Description'!E179&lt;&gt;E$5,'Programme Description'!E179&lt;&gt;E$6,'Programme Description'!E179&lt;&gt;E$7,'Programme Description'!E179&lt;&gt;E$8),"y","n")</f>
        <v>n</v>
      </c>
      <c r="T181" t="str">
        <f>IF(AND('Programme Description'!F179&lt;&gt;F$3,'Programme Description'!F179&lt;&gt;F$4,'Programme Description'!F179&lt;&gt;F$5),"y","n")</f>
        <v>n</v>
      </c>
      <c r="U181" t="str">
        <f>IF(AND('Programme Description'!H179&lt;&gt;G$3,'Programme Description'!H179&lt;&gt;G$4,'Programme Description'!H179&lt;&gt;G$5),"y","n")</f>
        <v>n</v>
      </c>
      <c r="V181" t="str">
        <f>IF(AND('Programme Description'!K179&lt;&gt;H$3,'Programme Description'!K179&lt;&gt;H$4,'Programme Description'!K179&lt;&gt;H$5,'Programme Description'!K179&lt;&gt;H$6,'Programme Description'!K179&lt;&gt;H$7),"y","n")</f>
        <v>n</v>
      </c>
      <c r="W181">
        <f>IF('Programme Description'!D179='DATA VALIDATION'!$D$4,1,IF('Programme Description'!D179='DATA VALIDATION'!$D$5,2,IF('Programme Description'!D179&lt;&gt;"",3,0)))</f>
        <v>0</v>
      </c>
      <c r="X181" t="str">
        <f t="shared" si="25"/>
        <v>y</v>
      </c>
      <c r="Y181" t="str">
        <f t="shared" si="26"/>
        <v>n</v>
      </c>
      <c r="Z181" t="str">
        <f>IF(AND('Programme Description'!D179='DATA VALIDATION'!$D$5,'DATA VALIDATION'!Y181="n"),"n","y")</f>
        <v>y</v>
      </c>
      <c r="AA181" t="str">
        <f t="shared" si="27"/>
        <v>n</v>
      </c>
      <c r="AB181" t="str">
        <f t="shared" si="28"/>
        <v>y</v>
      </c>
      <c r="AC181" t="str">
        <f t="shared" si="29"/>
        <v>y</v>
      </c>
      <c r="AE181" t="str">
        <f>IF(AND(A181&gt;0,'Programme Description'!D179=""),"y","n")</f>
        <v>n</v>
      </c>
      <c r="AF181" t="str">
        <f>IF(OR(AND('Programme Description'!D179='DATA VALIDATION'!$D$4,'Programme Description'!E179=""),AND('Programme Description'!D179&lt;&gt;'DATA VALIDATION'!$D$4,'Programme Description'!E179&lt;&gt;"")),"y","n")</f>
        <v>n</v>
      </c>
      <c r="AG181" t="str">
        <f>IF(OR(AND('Programme Description'!D179='DATA VALIDATION'!$D$4,'Programme Description'!F179=""),AND('Programme Description'!D179&lt;&gt;'DATA VALIDATION'!$D$4,'Programme Description'!F179&lt;&gt;"")),"y","n")</f>
        <v>n</v>
      </c>
      <c r="AH181" t="str">
        <f>IF(OR(AND(OR('Programme Description'!D179='DATA VALIDATION'!$D$4,'Programme Description'!D179='DATA VALIDATION'!$D$5),'Programme Description'!G179=""),AND(OR('Programme Description'!D179='DATA VALIDATION'!$D$4,'Programme Description'!D179&lt;&gt;'DATA VALIDATION'!$D$5),'Programme Description'!G179&lt;&gt;"")),"y","n")</f>
        <v>n</v>
      </c>
      <c r="AI181" t="str">
        <f>IF(OR(AND('Programme Description'!D179='DATA VALIDATION'!$D$4,'Programme Description'!H179=""),AND('Programme Description'!D179&lt;&gt;'DATA VALIDATION'!$D$4,'Programme Description'!H179&lt;&gt;"")),"y","n")</f>
        <v>n</v>
      </c>
      <c r="AJ181" t="str">
        <f>IF(OR(AND(OR('Programme Description'!D179='DATA VALIDATION'!$D$4,'Programme Description'!D179='DATA VALIDATION'!$D$5),'Programme Description'!I179=""),AND(OR('Programme Description'!D179='DATA VALIDATION'!$D$4,'Programme Description'!D179&lt;&gt;'DATA VALIDATION'!$D$5),'Programme Description'!I179&lt;&gt;"")),"y","n")</f>
        <v>n</v>
      </c>
      <c r="AK181" t="str">
        <f>IF(OR(AND('Programme Description'!D179='DATA VALIDATION'!$D$4,'Programme Description'!J179=""),AND('Programme Description'!D179&lt;&gt;'DATA VALIDATION'!$D$4,'Programme Description'!J179&lt;&gt;"")),"y","n")</f>
        <v>n</v>
      </c>
      <c r="AL181" t="str">
        <f>IF(OR(AND('Programme Description'!D179='DATA VALIDATION'!$D$4,'Programme Description'!K179=""),AND('Programme Description'!D179&lt;&gt;'DATA VALIDATION'!$D$4,'Programme Description'!K179&lt;&gt;"")),"y","n")</f>
        <v>n</v>
      </c>
    </row>
  </sheetData>
  <sheetProtection algorithmName="SHA-512" hashValue="bR8lBMNJZgQRsTv1PefWzjuLxbDwlD34zdk0df/VtkmI6UXyNQB3y51PscsYY3cP73HGHv9OdFELsMK0rpgAmA==" saltValue="NDD550vXj/r61M4lvZSrSA==" spinCount="100000" sheet="1" selectLockedCells="1"/>
  <mergeCells count="5">
    <mergeCell ref="C12:L12"/>
    <mergeCell ref="M12:P12"/>
    <mergeCell ref="Q12:V12"/>
    <mergeCell ref="W12:AC12"/>
    <mergeCell ref="AE12:AL12"/>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20EF09627B3543A8366A29341CD62D" ma:contentTypeVersion="4" ma:contentTypeDescription="Create a new document." ma:contentTypeScope="" ma:versionID="5df8dcd1332470f50123d35fdd0233eb">
  <xsd:schema xmlns:xsd="http://www.w3.org/2001/XMLSchema" xmlns:xs="http://www.w3.org/2001/XMLSchema" xmlns:p="http://schemas.microsoft.com/office/2006/metadata/properties" xmlns:ns2="43f3a969-caf2-4049-9b95-f1ec338897d5" targetNamespace="http://schemas.microsoft.com/office/2006/metadata/properties" ma:root="true" ma:fieldsID="701937c6c5a9ca7e25c736a24279a147" ns2:_="">
    <xsd:import namespace="43f3a969-caf2-4049-9b95-f1ec338897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f3a969-caf2-4049-9b95-f1ec33889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B49EAF-F74F-4EBB-B1A2-8E9F4ED026EA}"/>
</file>

<file path=customXml/itemProps2.xml><?xml version="1.0" encoding="utf-8"?>
<ds:datastoreItem xmlns:ds="http://schemas.openxmlformats.org/officeDocument/2006/customXml" ds:itemID="{FFA0EB96-BA1F-4DBA-A807-4C69D9774F58}"/>
</file>

<file path=customXml/itemProps3.xml><?xml version="1.0" encoding="utf-8"?>
<ds:datastoreItem xmlns:ds="http://schemas.openxmlformats.org/officeDocument/2006/customXml" ds:itemID="{0B7495D0-7380-4491-B6C6-CC95A29645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Lynne Hughes (ECVAA)</cp:lastModifiedBy>
  <cp:revision/>
  <dcterms:created xsi:type="dcterms:W3CDTF">2019-06-26T21:48:35Z</dcterms:created>
  <dcterms:modified xsi:type="dcterms:W3CDTF">2021-12-17T15:06:29Z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0x010100AE20EF09627B3543A8366A29341CD62D</vt:lpwstr>
  </property>
</Properties>
</file>